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Документы\Документы\3 - Итоговые материалы по ЖКУ\Итоговые материалы на 2019 год\"/>
    </mc:Choice>
  </mc:AlternateContent>
  <bookViews>
    <workbookView xWindow="30" yWindow="705" windowWidth="11055" windowHeight="11220" tabRatio="916"/>
  </bookViews>
  <sheets>
    <sheet name="Калькуляция" sheetId="39" r:id="rId1"/>
  </sheets>
  <definedNames>
    <definedName name="_xlnm.Print_Area" localSheetId="0">Калькуляция!$A$1:$L$166</definedName>
  </definedNames>
  <calcPr calcId="152511"/>
</workbook>
</file>

<file path=xl/calcChain.xml><?xml version="1.0" encoding="utf-8"?>
<calcChain xmlns="http://schemas.openxmlformats.org/spreadsheetml/2006/main">
  <c r="C47" i="39" l="1"/>
  <c r="D47" i="39"/>
  <c r="E47" i="39"/>
  <c r="F47" i="39"/>
  <c r="G47" i="39"/>
  <c r="H47" i="39"/>
  <c r="I47" i="39"/>
  <c r="J47" i="39"/>
  <c r="K47" i="39"/>
  <c r="L47" i="39"/>
  <c r="G114" i="39"/>
  <c r="J32" i="39" l="1"/>
  <c r="K32" i="39"/>
  <c r="L32" i="39"/>
  <c r="I32" i="39"/>
  <c r="D32" i="39"/>
  <c r="E32" i="39"/>
  <c r="F32" i="39"/>
  <c r="C32" i="39"/>
  <c r="L40" i="39"/>
  <c r="K40" i="39"/>
  <c r="J40" i="39"/>
  <c r="I40" i="39"/>
  <c r="H40" i="39"/>
  <c r="G40" i="39"/>
  <c r="F40" i="39"/>
  <c r="E40" i="39"/>
  <c r="D40" i="39"/>
  <c r="C40" i="39"/>
  <c r="D123" i="39"/>
  <c r="J114" i="39"/>
  <c r="K114" i="39"/>
  <c r="L114" i="39"/>
  <c r="I114" i="39"/>
  <c r="H114" i="39"/>
  <c r="D114" i="39"/>
  <c r="E114" i="39"/>
  <c r="F114" i="39"/>
  <c r="C114" i="39"/>
  <c r="J37" i="39" l="1"/>
  <c r="J38" i="39"/>
  <c r="J28" i="39"/>
  <c r="J26" i="39"/>
  <c r="J25" i="39"/>
  <c r="C124" i="39"/>
  <c r="H155" i="39"/>
  <c r="G155" i="39"/>
  <c r="D155" i="39"/>
  <c r="E155" i="39"/>
  <c r="F155" i="39"/>
  <c r="C155" i="39"/>
  <c r="I155" i="39"/>
  <c r="E44" i="39"/>
  <c r="K149" i="39"/>
  <c r="I149" i="39"/>
  <c r="G149" i="39"/>
  <c r="E149" i="39"/>
  <c r="C149" i="39"/>
  <c r="I144" i="39"/>
  <c r="G144" i="39"/>
  <c r="G154" i="39" s="1"/>
  <c r="E144" i="39"/>
  <c r="C144" i="39"/>
  <c r="L38" i="39"/>
  <c r="F37" i="39"/>
  <c r="H36" i="39"/>
  <c r="L34" i="39"/>
  <c r="H34" i="39"/>
  <c r="F34" i="39"/>
  <c r="L33" i="39"/>
  <c r="L30" i="39"/>
  <c r="H30" i="39"/>
  <c r="J29" i="39"/>
  <c r="L28" i="39"/>
  <c r="H28" i="39"/>
  <c r="L27" i="39"/>
  <c r="I27" i="39"/>
  <c r="H27" i="39"/>
  <c r="H26" i="39"/>
  <c r="F26" i="39"/>
  <c r="L25" i="39"/>
  <c r="H25" i="39"/>
  <c r="L24" i="39"/>
  <c r="I24" i="39"/>
  <c r="F24" i="39"/>
  <c r="G105" i="39"/>
  <c r="L22" i="39"/>
  <c r="J22" i="39"/>
  <c r="E22" i="39"/>
  <c r="L21" i="39"/>
  <c r="H21" i="39"/>
  <c r="H20" i="39"/>
  <c r="F20" i="39"/>
  <c r="L45" i="39"/>
  <c r="H19" i="39"/>
  <c r="L17" i="39"/>
  <c r="H17" i="39"/>
  <c r="H16" i="39"/>
  <c r="F16" i="39"/>
  <c r="L15" i="39"/>
  <c r="H15" i="39"/>
  <c r="C14" i="39"/>
  <c r="D14" i="39" s="1"/>
  <c r="H12" i="39"/>
  <c r="L11" i="39"/>
  <c r="J11" i="39"/>
  <c r="E10" i="39"/>
  <c r="D10" i="39"/>
  <c r="I10" i="39"/>
  <c r="L65" i="39"/>
  <c r="H65" i="39"/>
  <c r="D65" i="39"/>
  <c r="H45" i="39"/>
  <c r="G45" i="39"/>
  <c r="C45" i="39"/>
  <c r="D45" i="39" s="1"/>
  <c r="L39" i="39"/>
  <c r="K39" i="39"/>
  <c r="J39" i="39"/>
  <c r="I39" i="39"/>
  <c r="H39" i="39"/>
  <c r="G39" i="39"/>
  <c r="F39" i="39"/>
  <c r="E39" i="39"/>
  <c r="C39" i="39"/>
  <c r="K38" i="39"/>
  <c r="I38" i="39"/>
  <c r="H38" i="39"/>
  <c r="G38" i="39"/>
  <c r="F38" i="39"/>
  <c r="E38" i="39"/>
  <c r="C38" i="39"/>
  <c r="D38" i="39" s="1"/>
  <c r="L37" i="39"/>
  <c r="K37" i="39"/>
  <c r="I37" i="39"/>
  <c r="H37" i="39"/>
  <c r="G37" i="39"/>
  <c r="E37" i="39"/>
  <c r="C37" i="39"/>
  <c r="D37" i="39" s="1"/>
  <c r="L36" i="39"/>
  <c r="K36" i="39"/>
  <c r="I36" i="39"/>
  <c r="F36" i="39"/>
  <c r="E36" i="39"/>
  <c r="C36" i="39"/>
  <c r="D36" i="39" s="1"/>
  <c r="K34" i="39"/>
  <c r="G34" i="39"/>
  <c r="E34" i="39"/>
  <c r="C34" i="39"/>
  <c r="D34" i="39" s="1"/>
  <c r="J33" i="39"/>
  <c r="I33" i="39"/>
  <c r="G33" i="39"/>
  <c r="E33" i="39"/>
  <c r="K31" i="39"/>
  <c r="I31" i="39"/>
  <c r="H31" i="39"/>
  <c r="G31" i="39"/>
  <c r="F31" i="39"/>
  <c r="C31" i="39"/>
  <c r="D31" i="39" s="1"/>
  <c r="K30" i="39"/>
  <c r="J30" i="39"/>
  <c r="I30" i="39"/>
  <c r="G30" i="39"/>
  <c r="F30" i="39"/>
  <c r="E30" i="39"/>
  <c r="C30" i="39"/>
  <c r="D30" i="39" s="1"/>
  <c r="L29" i="39"/>
  <c r="K29" i="39"/>
  <c r="I29" i="39"/>
  <c r="H29" i="39"/>
  <c r="G29" i="39"/>
  <c r="F29" i="39"/>
  <c r="E29" i="39"/>
  <c r="C29" i="39"/>
  <c r="D29" i="39" s="1"/>
  <c r="K28" i="39"/>
  <c r="I28" i="39"/>
  <c r="G28" i="39"/>
  <c r="F28" i="39"/>
  <c r="E28" i="39"/>
  <c r="C28" i="39"/>
  <c r="D28" i="39" s="1"/>
  <c r="G27" i="39"/>
  <c r="F27" i="39"/>
  <c r="E27" i="39"/>
  <c r="C27" i="39"/>
  <c r="D27" i="39" s="1"/>
  <c r="L26" i="39"/>
  <c r="K26" i="39"/>
  <c r="I26" i="39"/>
  <c r="G26" i="39"/>
  <c r="E26" i="39"/>
  <c r="C26" i="39"/>
  <c r="D26" i="39" s="1"/>
  <c r="K25" i="39"/>
  <c r="I25" i="39"/>
  <c r="G25" i="39"/>
  <c r="F25" i="39"/>
  <c r="E25" i="39"/>
  <c r="C25" i="39"/>
  <c r="D25" i="39" s="1"/>
  <c r="K24" i="39"/>
  <c r="H24" i="39"/>
  <c r="G24" i="39"/>
  <c r="E24" i="39"/>
  <c r="C24" i="39"/>
  <c r="D24" i="39" s="1"/>
  <c r="I22" i="39"/>
  <c r="K21" i="39"/>
  <c r="I21" i="39"/>
  <c r="G21" i="39"/>
  <c r="F21" i="39"/>
  <c r="E21" i="39"/>
  <c r="C21" i="39"/>
  <c r="D21" i="39" s="1"/>
  <c r="G20" i="39"/>
  <c r="E20" i="39"/>
  <c r="C20" i="39"/>
  <c r="D20" i="39" s="1"/>
  <c r="G19" i="39"/>
  <c r="C19" i="39"/>
  <c r="J17" i="39"/>
  <c r="I17" i="39"/>
  <c r="G17" i="39"/>
  <c r="C17" i="39"/>
  <c r="D17" i="39" s="1"/>
  <c r="I16" i="39"/>
  <c r="G16" i="39"/>
  <c r="C16" i="39"/>
  <c r="D16" i="39" s="1"/>
  <c r="K15" i="39"/>
  <c r="G15" i="39"/>
  <c r="C15" i="39"/>
  <c r="D15" i="39" s="1"/>
  <c r="G14" i="39"/>
  <c r="E14" i="39"/>
  <c r="L12" i="39"/>
  <c r="K12" i="39"/>
  <c r="I12" i="39"/>
  <c r="C12" i="39"/>
  <c r="K11" i="39"/>
  <c r="G11" i="39"/>
  <c r="F11" i="39"/>
  <c r="E11" i="39"/>
  <c r="H10" i="39"/>
  <c r="G10" i="39"/>
  <c r="K9" i="39"/>
  <c r="G9" i="39"/>
  <c r="E9" i="39"/>
  <c r="K45" i="39" l="1"/>
  <c r="J34" i="39"/>
  <c r="J36" i="39"/>
  <c r="J21" i="39"/>
  <c r="G13" i="39"/>
  <c r="K14" i="39"/>
  <c r="K22" i="39"/>
  <c r="K27" i="39"/>
  <c r="K23" i="39" s="1"/>
  <c r="J24" i="39"/>
  <c r="J27" i="39"/>
  <c r="K44" i="39"/>
  <c r="H105" i="39"/>
  <c r="I9" i="39"/>
  <c r="I11" i="39"/>
  <c r="G12" i="39"/>
  <c r="E16" i="39"/>
  <c r="K17" i="39"/>
  <c r="K19" i="39"/>
  <c r="C23" i="39"/>
  <c r="D23" i="39" s="1"/>
  <c r="C33" i="39"/>
  <c r="D33" i="39" s="1"/>
  <c r="I34" i="39"/>
  <c r="G36" i="39"/>
  <c r="G32" i="39" s="1"/>
  <c r="F10" i="39"/>
  <c r="L19" i="39"/>
  <c r="F22" i="39"/>
  <c r="I154" i="39"/>
  <c r="I158" i="39" s="1"/>
  <c r="I44" i="39"/>
  <c r="I14" i="39"/>
  <c r="F23" i="39"/>
  <c r="G23" i="39"/>
  <c r="K33" i="39"/>
  <c r="C65" i="39"/>
  <c r="G65" i="39"/>
  <c r="K65" i="39"/>
  <c r="E65" i="39"/>
  <c r="I65" i="39"/>
  <c r="K20" i="39"/>
  <c r="G100" i="39"/>
  <c r="E105" i="39"/>
  <c r="E31" i="39"/>
  <c r="E23" i="39" s="1"/>
  <c r="F65" i="39"/>
  <c r="G90" i="39"/>
  <c r="J16" i="39"/>
  <c r="H11" i="39"/>
  <c r="G8" i="39"/>
  <c r="G158" i="39"/>
  <c r="E154" i="39"/>
  <c r="C13" i="39"/>
  <c r="D13" i="39" s="1"/>
  <c r="C154" i="39"/>
  <c r="C158" i="39" s="1"/>
  <c r="D12" i="39"/>
  <c r="D11" i="39"/>
  <c r="C42" i="39"/>
  <c r="C90" i="39"/>
  <c r="E90" i="39"/>
  <c r="F12" i="39"/>
  <c r="F15" i="39"/>
  <c r="E15" i="39"/>
  <c r="L16" i="39"/>
  <c r="K16" i="39"/>
  <c r="I19" i="39"/>
  <c r="D100" i="39"/>
  <c r="C22" i="39"/>
  <c r="D22" i="39" s="1"/>
  <c r="F144" i="39"/>
  <c r="C10" i="39"/>
  <c r="C11" i="39"/>
  <c r="J65" i="39"/>
  <c r="E95" i="39"/>
  <c r="E100" i="39"/>
  <c r="E19" i="39"/>
  <c r="E18" i="39" s="1"/>
  <c r="C9" i="39"/>
  <c r="E12" i="39"/>
  <c r="E8" i="39" s="1"/>
  <c r="H23" i="39"/>
  <c r="D39" i="39"/>
  <c r="C18" i="39"/>
  <c r="D18" i="39" s="1"/>
  <c r="D19" i="39"/>
  <c r="I23" i="39"/>
  <c r="H90" i="39"/>
  <c r="J10" i="39"/>
  <c r="I90" i="39"/>
  <c r="J12" i="39"/>
  <c r="C95" i="39"/>
  <c r="D95" i="39"/>
  <c r="J15" i="39"/>
  <c r="I15" i="39"/>
  <c r="I95" i="39"/>
  <c r="F17" i="39"/>
  <c r="E17" i="39"/>
  <c r="H22" i="39"/>
  <c r="H18" i="39" s="1"/>
  <c r="G22" i="39"/>
  <c r="G18" i="39" s="1"/>
  <c r="H33" i="39"/>
  <c r="H32" i="39" s="1"/>
  <c r="J144" i="39"/>
  <c r="K95" i="39"/>
  <c r="C100" i="39"/>
  <c r="F105" i="39"/>
  <c r="D105" i="39"/>
  <c r="C105" i="39"/>
  <c r="I105" i="39"/>
  <c r="K124" i="39"/>
  <c r="G95" i="39"/>
  <c r="K105" i="39"/>
  <c r="L31" i="39"/>
  <c r="L23" i="39" s="1"/>
  <c r="F33" i="39"/>
  <c r="E124" i="39"/>
  <c r="D149" i="39"/>
  <c r="L44" i="39"/>
  <c r="L149" i="39"/>
  <c r="H149" i="39"/>
  <c r="E158" i="39"/>
  <c r="K155" i="39"/>
  <c r="K18" i="39" l="1"/>
  <c r="K13" i="39"/>
  <c r="L20" i="39"/>
  <c r="L18" i="39" s="1"/>
  <c r="I13" i="39"/>
  <c r="I8" i="39"/>
  <c r="L105" i="39"/>
  <c r="I124" i="39"/>
  <c r="I42" i="39" s="1"/>
  <c r="G124" i="39"/>
  <c r="G42" i="39" s="1"/>
  <c r="F95" i="39"/>
  <c r="K100" i="39"/>
  <c r="I43" i="39"/>
  <c r="K42" i="39"/>
  <c r="J155" i="39"/>
  <c r="G160" i="39"/>
  <c r="G162" i="39" s="1"/>
  <c r="E13" i="39"/>
  <c r="C8" i="39"/>
  <c r="K144" i="39"/>
  <c r="K154" i="39" s="1"/>
  <c r="K158" i="39" s="1"/>
  <c r="L144" i="39"/>
  <c r="L154" i="39" s="1"/>
  <c r="H144" i="39"/>
  <c r="H154" i="39" s="1"/>
  <c r="H14" i="39"/>
  <c r="H13" i="39" s="1"/>
  <c r="H95" i="39"/>
  <c r="J90" i="39"/>
  <c r="J9" i="39"/>
  <c r="J8" i="39" s="1"/>
  <c r="C44" i="39"/>
  <c r="D44" i="39" s="1"/>
  <c r="J44" i="39"/>
  <c r="J149" i="39"/>
  <c r="J154" i="39" s="1"/>
  <c r="D144" i="39"/>
  <c r="D154" i="39" s="1"/>
  <c r="D158" i="39" s="1"/>
  <c r="D160" i="39" s="1"/>
  <c r="E43" i="39"/>
  <c r="L124" i="39"/>
  <c r="K43" i="39"/>
  <c r="L95" i="39"/>
  <c r="L14" i="39"/>
  <c r="L13" i="39" s="1"/>
  <c r="H9" i="39"/>
  <c r="H8" i="39" s="1"/>
  <c r="J19" i="39"/>
  <c r="C43" i="39"/>
  <c r="D43" i="39" s="1"/>
  <c r="F100" i="39"/>
  <c r="F19" i="39"/>
  <c r="F18" i="39" s="1"/>
  <c r="J20" i="39"/>
  <c r="I20" i="39"/>
  <c r="I18" i="39" s="1"/>
  <c r="F44" i="39"/>
  <c r="F149" i="39"/>
  <c r="F154" i="39" s="1"/>
  <c r="F14" i="39"/>
  <c r="F13" i="39" s="1"/>
  <c r="H44" i="39"/>
  <c r="G44" i="39"/>
  <c r="F9" i="39"/>
  <c r="F8" i="39" s="1"/>
  <c r="F90" i="39"/>
  <c r="J105" i="39"/>
  <c r="J31" i="39"/>
  <c r="J23" i="39" s="1"/>
  <c r="F45" i="39"/>
  <c r="E45" i="39"/>
  <c r="J45" i="39"/>
  <c r="I45" i="39"/>
  <c r="J14" i="39"/>
  <c r="J13" i="39" s="1"/>
  <c r="L155" i="39"/>
  <c r="H100" i="39"/>
  <c r="K90" i="39"/>
  <c r="K10" i="39"/>
  <c r="K8" i="39" s="1"/>
  <c r="E42" i="39"/>
  <c r="L9" i="39"/>
  <c r="G43" i="39"/>
  <c r="C160" i="39"/>
  <c r="I100" i="39"/>
  <c r="J95" i="39"/>
  <c r="D90" i="39"/>
  <c r="D9" i="39"/>
  <c r="D8" i="39" s="1"/>
  <c r="L100" i="39" l="1"/>
  <c r="J43" i="39"/>
  <c r="J124" i="39"/>
  <c r="J42" i="39" s="1"/>
  <c r="H43" i="39"/>
  <c r="H124" i="39"/>
  <c r="H42" i="39" s="1"/>
  <c r="F43" i="39"/>
  <c r="F124" i="39"/>
  <c r="F42" i="39" s="1"/>
  <c r="D124" i="39"/>
  <c r="J158" i="39"/>
  <c r="J160" i="39" s="1"/>
  <c r="J162" i="39" s="1"/>
  <c r="L158" i="39"/>
  <c r="K35" i="39"/>
  <c r="K41" i="39" s="1"/>
  <c r="K46" i="39" s="1"/>
  <c r="G165" i="39"/>
  <c r="G166" i="39"/>
  <c r="J18" i="39"/>
  <c r="D162" i="39"/>
  <c r="L10" i="39"/>
  <c r="L8" i="39" s="1"/>
  <c r="L90" i="39"/>
  <c r="C35" i="39"/>
  <c r="C123" i="39"/>
  <c r="C128" i="39" s="1"/>
  <c r="L43" i="39"/>
  <c r="F158" i="39"/>
  <c r="F160" i="39" s="1"/>
  <c r="E35" i="39"/>
  <c r="E41" i="39" s="1"/>
  <c r="E46" i="39" s="1"/>
  <c r="E123" i="39"/>
  <c r="E128" i="39" s="1"/>
  <c r="L42" i="39"/>
  <c r="H158" i="39"/>
  <c r="H160" i="39" s="1"/>
  <c r="L160" i="39"/>
  <c r="D42" i="39"/>
  <c r="C162" i="39"/>
  <c r="J100" i="39"/>
  <c r="I160" i="39"/>
  <c r="E160" i="39"/>
  <c r="I123" i="39" l="1"/>
  <c r="I128" i="39" s="1"/>
  <c r="I35" i="39"/>
  <c r="I41" i="39" s="1"/>
  <c r="I46" i="39" s="1"/>
  <c r="G123" i="39"/>
  <c r="G128" i="39" s="1"/>
  <c r="G35" i="39"/>
  <c r="G41" i="39" s="1"/>
  <c r="G46" i="39" s="1"/>
  <c r="D128" i="39"/>
  <c r="K123" i="39"/>
  <c r="K128" i="39" s="1"/>
  <c r="K48" i="39" s="1"/>
  <c r="K160" i="39"/>
  <c r="K162" i="39" s="1"/>
  <c r="C165" i="39"/>
  <c r="C166" i="39"/>
  <c r="J165" i="39"/>
  <c r="J166" i="39"/>
  <c r="H162" i="39"/>
  <c r="F35" i="39"/>
  <c r="F41" i="39" s="1"/>
  <c r="F46" i="39" s="1"/>
  <c r="F123" i="39"/>
  <c r="F128" i="39" s="1"/>
  <c r="D166" i="39"/>
  <c r="D165" i="39"/>
  <c r="E162" i="39"/>
  <c r="J35" i="39"/>
  <c r="J41" i="39" s="1"/>
  <c r="J46" i="39" s="1"/>
  <c r="J123" i="39"/>
  <c r="J128" i="39" s="1"/>
  <c r="I162" i="39"/>
  <c r="L162" i="39"/>
  <c r="E48" i="39"/>
  <c r="F162" i="39"/>
  <c r="D35" i="39"/>
  <c r="D41" i="39" s="1"/>
  <c r="D46" i="39" s="1"/>
  <c r="C41" i="39"/>
  <c r="C46" i="39" s="1"/>
  <c r="L35" i="39"/>
  <c r="L41" i="39" s="1"/>
  <c r="L46" i="39" s="1"/>
  <c r="L123" i="39"/>
  <c r="L128" i="39" s="1"/>
  <c r="L130" i="39" s="1"/>
  <c r="I48" i="39" l="1"/>
  <c r="G48" i="39"/>
  <c r="G50" i="39" s="1"/>
  <c r="G53" i="39" s="1"/>
  <c r="G130" i="39"/>
  <c r="G132" i="39" s="1"/>
  <c r="H123" i="39"/>
  <c r="H128" i="39" s="1"/>
  <c r="H35" i="39"/>
  <c r="H41" i="39" s="1"/>
  <c r="H46" i="39" s="1"/>
  <c r="K130" i="39"/>
  <c r="K132" i="39" s="1"/>
  <c r="C48" i="39"/>
  <c r="C50" i="39" s="1"/>
  <c r="D130" i="39"/>
  <c r="D132" i="39" s="1"/>
  <c r="D48" i="39"/>
  <c r="D50" i="39" s="1"/>
  <c r="C130" i="39"/>
  <c r="C132" i="39" s="1"/>
  <c r="I50" i="39"/>
  <c r="E50" i="39"/>
  <c r="K50" i="39"/>
  <c r="I166" i="39"/>
  <c r="I165" i="39"/>
  <c r="L166" i="39"/>
  <c r="L165" i="39"/>
  <c r="E166" i="39"/>
  <c r="E165" i="39"/>
  <c r="H166" i="39"/>
  <c r="H165" i="39"/>
  <c r="L48" i="39"/>
  <c r="I130" i="39"/>
  <c r="E130" i="39"/>
  <c r="J48" i="39"/>
  <c r="F165" i="39"/>
  <c r="F166" i="39"/>
  <c r="K165" i="39"/>
  <c r="K166" i="39"/>
  <c r="F48" i="39"/>
  <c r="G59" i="39" l="1"/>
  <c r="G62" i="39" s="1"/>
  <c r="G54" i="39"/>
  <c r="H130" i="39"/>
  <c r="H132" i="39" s="1"/>
  <c r="H48" i="39"/>
  <c r="H50" i="39" s="1"/>
  <c r="H53" i="39" s="1"/>
  <c r="L132" i="39"/>
  <c r="F50" i="39"/>
  <c r="C136" i="39"/>
  <c r="C135" i="39"/>
  <c r="D59" i="39"/>
  <c r="D54" i="39"/>
  <c r="D53" i="39"/>
  <c r="K136" i="39"/>
  <c r="K135" i="39"/>
  <c r="D136" i="39"/>
  <c r="D135" i="39"/>
  <c r="L50" i="39"/>
  <c r="C53" i="39"/>
  <c r="C59" i="39"/>
  <c r="C54" i="39"/>
  <c r="J50" i="39"/>
  <c r="K53" i="39"/>
  <c r="K54" i="39"/>
  <c r="K59" i="39"/>
  <c r="I59" i="39"/>
  <c r="I54" i="39"/>
  <c r="I53" i="39"/>
  <c r="F130" i="39"/>
  <c r="E132" i="39"/>
  <c r="G70" i="39"/>
  <c r="I132" i="39"/>
  <c r="G136" i="39"/>
  <c r="G135" i="39"/>
  <c r="E59" i="39"/>
  <c r="E54" i="39"/>
  <c r="E53" i="39"/>
  <c r="J130" i="39"/>
  <c r="G63" i="39" l="1"/>
  <c r="H54" i="39"/>
  <c r="H59" i="39"/>
  <c r="H62" i="39" s="1"/>
  <c r="J59" i="39"/>
  <c r="J53" i="39"/>
  <c r="J54" i="39"/>
  <c r="E135" i="39"/>
  <c r="E136" i="39"/>
  <c r="H136" i="39"/>
  <c r="H135" i="39"/>
  <c r="L136" i="39"/>
  <c r="L135" i="39"/>
  <c r="K70" i="39"/>
  <c r="K62" i="39"/>
  <c r="K63" i="39"/>
  <c r="L54" i="39"/>
  <c r="L59" i="39"/>
  <c r="L53" i="39"/>
  <c r="E63" i="39"/>
  <c r="E70" i="39"/>
  <c r="E62" i="39"/>
  <c r="I135" i="39"/>
  <c r="I136" i="39"/>
  <c r="F132" i="39"/>
  <c r="C70" i="39"/>
  <c r="C62" i="39"/>
  <c r="C63" i="39"/>
  <c r="F53" i="39"/>
  <c r="F54" i="39"/>
  <c r="F59" i="39"/>
  <c r="J132" i="39"/>
  <c r="G74" i="39"/>
  <c r="G78" i="39"/>
  <c r="G73" i="39"/>
  <c r="I63" i="39"/>
  <c r="I70" i="39"/>
  <c r="I62" i="39"/>
  <c r="D70" i="39"/>
  <c r="D63" i="39"/>
  <c r="D62" i="39"/>
  <c r="H63" i="39" l="1"/>
  <c r="H70" i="39"/>
  <c r="H73" i="39" s="1"/>
  <c r="J135" i="39"/>
  <c r="J136" i="39"/>
  <c r="D73" i="39"/>
  <c r="D78" i="39"/>
  <c r="D74" i="39"/>
  <c r="G81" i="39"/>
  <c r="G82" i="39"/>
  <c r="F63" i="39"/>
  <c r="F70" i="39"/>
  <c r="F62" i="39"/>
  <c r="C74" i="39"/>
  <c r="C73" i="39"/>
  <c r="C78" i="39"/>
  <c r="I78" i="39"/>
  <c r="I73" i="39"/>
  <c r="I74" i="39"/>
  <c r="F135" i="39"/>
  <c r="F136" i="39"/>
  <c r="L70" i="39"/>
  <c r="L63" i="39"/>
  <c r="L62" i="39"/>
  <c r="K74" i="39"/>
  <c r="K73" i="39"/>
  <c r="K78" i="39"/>
  <c r="E78" i="39"/>
  <c r="E73" i="39"/>
  <c r="E74" i="39"/>
  <c r="J70" i="39"/>
  <c r="J62" i="39"/>
  <c r="J63" i="39"/>
  <c r="H74" i="39" l="1"/>
  <c r="H78" i="39"/>
  <c r="H82" i="39" s="1"/>
  <c r="J74" i="39"/>
  <c r="J73" i="39"/>
  <c r="J78" i="39"/>
  <c r="K82" i="39"/>
  <c r="K81" i="39"/>
  <c r="C81" i="39"/>
  <c r="C82" i="39"/>
  <c r="F74" i="39"/>
  <c r="F73" i="39"/>
  <c r="F78" i="39"/>
  <c r="E82" i="39"/>
  <c r="E81" i="39"/>
  <c r="D81" i="39"/>
  <c r="D82" i="39"/>
  <c r="L78" i="39"/>
  <c r="L74" i="39"/>
  <c r="L73" i="39"/>
  <c r="I82" i="39"/>
  <c r="I81" i="39"/>
  <c r="H81" i="39" l="1"/>
  <c r="L81" i="39"/>
  <c r="L82" i="39"/>
  <c r="J82" i="39"/>
  <c r="J81" i="39"/>
  <c r="F82" i="39"/>
  <c r="F81" i="39"/>
</calcChain>
</file>

<file path=xl/sharedStrings.xml><?xml version="1.0" encoding="utf-8"?>
<sst xmlns="http://schemas.openxmlformats.org/spreadsheetml/2006/main" count="290" uniqueCount="141">
  <si>
    <t>Проверка  дымоходов и вентканалов</t>
  </si>
  <si>
    <t>Дезинсекция,дератизация</t>
  </si>
  <si>
    <t>Противопожарные мероприятия</t>
  </si>
  <si>
    <t>Прочие прямые затраты</t>
  </si>
  <si>
    <t>Оплата работ по управлению жилым фондом</t>
  </si>
  <si>
    <t>5.</t>
  </si>
  <si>
    <t>6</t>
  </si>
  <si>
    <t>АДС</t>
  </si>
  <si>
    <t>Всего расходов по эксплуатации</t>
  </si>
  <si>
    <t>Всего с НДС</t>
  </si>
  <si>
    <t>Техническое освидетельствование лифтов</t>
  </si>
  <si>
    <t>Итого прямых затрат</t>
  </si>
  <si>
    <t>Итого с рентабельностью</t>
  </si>
  <si>
    <t>Степень благоустройства жилых помещений</t>
  </si>
  <si>
    <t>Жилые помещениея с полным типом благоустройства в МКД, оборудованных лифтами и мусоропроводами</t>
  </si>
  <si>
    <t>Жилые помещениея с полным типом благоустройства в МКД, оборудованных лифтами, без мусоропроводов</t>
  </si>
  <si>
    <t>Жилые помещениея с полным типом благоустройства в МКД, не оборудованных лифтами и мусоропроводами</t>
  </si>
  <si>
    <t>Жилые помещениея без ГВС в МКД, не оборудованных лифтами и мусоропроводами</t>
  </si>
  <si>
    <t>Жилые помещениея с отоплением от ОАГВ и печным отоплением в МКД, не оборудованных лифтами и мусоропроводами</t>
  </si>
  <si>
    <t>Общеэксплуатационные расходы</t>
  </si>
  <si>
    <t>4.3</t>
  </si>
  <si>
    <t>4.5</t>
  </si>
  <si>
    <t>4.6</t>
  </si>
  <si>
    <t>4.8</t>
  </si>
  <si>
    <t>5.5.</t>
  </si>
  <si>
    <t>5.5.1</t>
  </si>
  <si>
    <t>Ремонт и обслуживание внутридомового инженерного оборудования</t>
  </si>
  <si>
    <t>Ремонт и обслуживание конструктивных элементов жилых зданий</t>
  </si>
  <si>
    <t>Калькуляция себестоимости работ по текущему</t>
  </si>
  <si>
    <t xml:space="preserve">Калькуляция себестоимости работ по содержанию </t>
  </si>
  <si>
    <t>Калькуляция себестоимости работ по содержанию и текущему</t>
  </si>
  <si>
    <t>Прием отработанных ртутьсодержащих ламп</t>
  </si>
  <si>
    <t>5.3</t>
  </si>
  <si>
    <t>5.4</t>
  </si>
  <si>
    <t>5.5</t>
  </si>
  <si>
    <t>Темп роста, %</t>
  </si>
  <si>
    <t>Обслуживание мусоропроводов</t>
  </si>
  <si>
    <t>Дезинсекция, дератизация</t>
  </si>
  <si>
    <t>4.1.</t>
  </si>
  <si>
    <t>4.2.</t>
  </si>
  <si>
    <t>4.3.</t>
  </si>
  <si>
    <t>4.4.</t>
  </si>
  <si>
    <t>4.5.</t>
  </si>
  <si>
    <t>Паспортный стол</t>
  </si>
  <si>
    <t>3.</t>
  </si>
  <si>
    <t>4.</t>
  </si>
  <si>
    <t>4.1</t>
  </si>
  <si>
    <t>4.2</t>
  </si>
  <si>
    <t>4.4</t>
  </si>
  <si>
    <t>4.7</t>
  </si>
  <si>
    <t>4.8.</t>
  </si>
  <si>
    <t>5.1</t>
  </si>
  <si>
    <t>5.2</t>
  </si>
  <si>
    <t>5.3.</t>
  </si>
  <si>
    <t>6.</t>
  </si>
  <si>
    <t>7.</t>
  </si>
  <si>
    <t>7.1</t>
  </si>
  <si>
    <t>7.2</t>
  </si>
  <si>
    <t>8</t>
  </si>
  <si>
    <t>Наименование статей затрат</t>
  </si>
  <si>
    <t>Заработная плата рабочих,выполняющих ремонт конструктивных элементов жилых зданий</t>
  </si>
  <si>
    <t>Отчисления на социальные нужды</t>
  </si>
  <si>
    <t>1.4</t>
  </si>
  <si>
    <t>2.1</t>
  </si>
  <si>
    <t>Заработная плата рабочих,выполняющих ремонт и обслуживание внутридомового инженерного оборудования</t>
  </si>
  <si>
    <t>2.2</t>
  </si>
  <si>
    <t>2.3</t>
  </si>
  <si>
    <t>2.4</t>
  </si>
  <si>
    <t>3</t>
  </si>
  <si>
    <t>Благоустройство и обеспечение санитарного состояния жилых зданий и придомовой территории</t>
  </si>
  <si>
    <t>3.1</t>
  </si>
  <si>
    <t>Мероприятия по энергосбережению</t>
  </si>
  <si>
    <t>Затраты на выпуск платежных документов по ЖУ (2,6%)</t>
  </si>
  <si>
    <t>Затраты на выпуск платежных документов по КУ</t>
  </si>
  <si>
    <t>5.1.</t>
  </si>
  <si>
    <t>5.2.</t>
  </si>
  <si>
    <t>5.4.</t>
  </si>
  <si>
    <t>5.6.</t>
  </si>
  <si>
    <t>Материалы</t>
  </si>
  <si>
    <t>Взыскание задолженности за ЖКУ</t>
  </si>
  <si>
    <t>ГВС</t>
  </si>
  <si>
    <t>в т.ч.диспетчерская служба</t>
  </si>
  <si>
    <t>ХВС</t>
  </si>
  <si>
    <t>8.</t>
  </si>
  <si>
    <t>9.</t>
  </si>
  <si>
    <t>10.</t>
  </si>
  <si>
    <t>11.</t>
  </si>
  <si>
    <t>12.</t>
  </si>
  <si>
    <t>Прочие расходы</t>
  </si>
  <si>
    <t>№п/п</t>
  </si>
  <si>
    <t>1.1</t>
  </si>
  <si>
    <t>1.2</t>
  </si>
  <si>
    <t>1.3</t>
  </si>
  <si>
    <t>4.6.</t>
  </si>
  <si>
    <t>4.7.</t>
  </si>
  <si>
    <t>Рентабельность</t>
  </si>
  <si>
    <t>7</t>
  </si>
  <si>
    <t>9</t>
  </si>
  <si>
    <t>10</t>
  </si>
  <si>
    <t>14</t>
  </si>
  <si>
    <t>15</t>
  </si>
  <si>
    <t>16</t>
  </si>
  <si>
    <t>Заработная плата рабочих,занятых благоустройством и обеспечением санитарного состояния жилых зданий и придомовой территории</t>
  </si>
  <si>
    <t>3.2</t>
  </si>
  <si>
    <t>3.3</t>
  </si>
  <si>
    <t>3.5</t>
  </si>
  <si>
    <t>Услуги сторонних организаций:</t>
  </si>
  <si>
    <t>Исполнение функиций по приему и передачи в органы регистроационного учета документов</t>
  </si>
  <si>
    <t>Обслуживание конструктивных элементов жилых зданий</t>
  </si>
  <si>
    <t>Общеэксплуатационные расходы по разделу 1</t>
  </si>
  <si>
    <t>7.3</t>
  </si>
  <si>
    <t>Общеэксплуатационные расходы по разделу 2</t>
  </si>
  <si>
    <t>Общеэксплуатационные расходы по разделу 3</t>
  </si>
  <si>
    <t>город</t>
  </si>
  <si>
    <t>село</t>
  </si>
  <si>
    <t>Эл.Эн.</t>
  </si>
  <si>
    <t>13.</t>
  </si>
  <si>
    <t>Плата за общедомовые нужды (с НДС)</t>
  </si>
  <si>
    <t>Уборка лестничных клеток (с НДС)</t>
  </si>
  <si>
    <t>Содержание и обслуживание лифтового хозяйства (с НДС)</t>
  </si>
  <si>
    <t>Итого за содержание и текущий ремонт жилого помещения с НДС</t>
  </si>
  <si>
    <t>темп роста к предыдущему периоду</t>
  </si>
  <si>
    <t>Прирост, руб.</t>
  </si>
  <si>
    <t xml:space="preserve">Жилые помещениея с полным типом благоустройства в МКД, оборудованных лифтами, без мусоропроводов </t>
  </si>
  <si>
    <t xml:space="preserve">Жилые помещениея без ГВС в МКД, не оборудованных лифтами и мусоропроводами </t>
  </si>
  <si>
    <t xml:space="preserve">Жилые помещениея с отоплением от ОАГВ и печным отоплением в МКД, не оборудованных лифтами и мусоропроводами </t>
  </si>
  <si>
    <t>Проверка ВДГО</t>
  </si>
  <si>
    <t>ВСЕГО за содержание жилого помещения</t>
  </si>
  <si>
    <t>ВСЕГО за содержание жилого помещения с ОДН</t>
  </si>
  <si>
    <t>15.1</t>
  </si>
  <si>
    <t>15.2</t>
  </si>
  <si>
    <t>15.3</t>
  </si>
  <si>
    <t xml:space="preserve">               ремонту жилого помещения с 01.01.2019 г.</t>
  </si>
  <si>
    <r>
      <t>Тариф с 01.07.2018,  руб./м</t>
    </r>
    <r>
      <rPr>
        <i/>
        <sz val="10"/>
        <rFont val="Arial Cyr"/>
        <charset val="204"/>
      </rPr>
      <t>²</t>
    </r>
  </si>
  <si>
    <t>ПОЛНЫЙ тариф за содержание жилого помещения (с ОДН)</t>
  </si>
  <si>
    <t>НДС 20%</t>
  </si>
  <si>
    <t>Вывоз ТБО с 01.01.2019 переведен в КУ</t>
  </si>
  <si>
    <t>5.7</t>
  </si>
  <si>
    <t>Содержание контейнерных площадок</t>
  </si>
  <si>
    <t>жилого помещения с 01.01.2019 г.</t>
  </si>
  <si>
    <t>ремонту жилого помещения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</si>
</sst>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9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left" wrapText="1"/>
    </xf>
    <xf numFmtId="2" fontId="2" fillId="9" borderId="1" xfId="0" applyNumberFormat="1" applyFont="1" applyFill="1" applyBorder="1" applyAlignment="1">
      <alignment horizontal="center"/>
    </xf>
    <xf numFmtId="0" fontId="2" fillId="9" borderId="0" xfId="0" applyFont="1" applyFill="1" applyAlignment="1"/>
    <xf numFmtId="49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2" fontId="2" fillId="9" borderId="1" xfId="0" applyNumberFormat="1" applyFont="1" applyFill="1" applyBorder="1" applyAlignment="1">
      <alignment horizontal="center" vertical="center"/>
    </xf>
    <xf numFmtId="0" fontId="2" fillId="9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7"/>
  <sheetViews>
    <sheetView tabSelected="1" view="pageBreakPreview" zoomScaleNormal="100" zoomScaleSheetLayoutView="100" workbookViewId="0">
      <selection activeCell="L78" sqref="L78"/>
    </sheetView>
  </sheetViews>
  <sheetFormatPr defaultRowHeight="12.75" outlineLevelRow="1" x14ac:dyDescent="0.2"/>
  <cols>
    <col min="1" max="1" width="5.7109375" style="2" customWidth="1"/>
    <col min="2" max="2" width="46.5703125" style="2" customWidth="1"/>
    <col min="3" max="6" width="11" style="2" customWidth="1"/>
    <col min="7" max="8" width="11" style="21" customWidth="1"/>
    <col min="9" max="12" width="11" style="2" customWidth="1"/>
    <col min="13" max="16384" width="9.140625" style="2"/>
  </cols>
  <sheetData>
    <row r="1" spans="1:12" ht="15.75" x14ac:dyDescent="0.25">
      <c r="C1" s="9"/>
      <c r="D1" s="9"/>
      <c r="E1" s="9"/>
      <c r="F1" s="9"/>
      <c r="G1" s="23"/>
      <c r="H1" s="23"/>
    </row>
    <row r="2" spans="1:12" ht="14.25" x14ac:dyDescent="0.2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65"/>
    </row>
    <row r="3" spans="1:12" ht="14.25" x14ac:dyDescent="0.2">
      <c r="A3" s="87" t="s">
        <v>132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66"/>
    </row>
    <row r="5" spans="1:12" ht="12.75" customHeight="1" x14ac:dyDescent="0.2">
      <c r="A5" s="88" t="s">
        <v>89</v>
      </c>
      <c r="B5" s="89" t="s">
        <v>59</v>
      </c>
      <c r="C5" s="90" t="s">
        <v>13</v>
      </c>
      <c r="D5" s="90"/>
      <c r="E5" s="90"/>
      <c r="F5" s="90"/>
      <c r="G5" s="90"/>
      <c r="H5" s="90"/>
      <c r="I5" s="90"/>
      <c r="J5" s="90"/>
      <c r="K5" s="90"/>
      <c r="L5" s="90"/>
    </row>
    <row r="6" spans="1:12" ht="133.5" customHeight="1" x14ac:dyDescent="0.2">
      <c r="A6" s="89"/>
      <c r="B6" s="90"/>
      <c r="C6" s="91" t="s">
        <v>14</v>
      </c>
      <c r="D6" s="92"/>
      <c r="E6" s="91" t="s">
        <v>123</v>
      </c>
      <c r="F6" s="92"/>
      <c r="G6" s="93" t="s">
        <v>16</v>
      </c>
      <c r="H6" s="94"/>
      <c r="I6" s="91" t="s">
        <v>124</v>
      </c>
      <c r="J6" s="92"/>
      <c r="K6" s="89" t="s">
        <v>125</v>
      </c>
      <c r="L6" s="89"/>
    </row>
    <row r="7" spans="1:12" ht="36" customHeight="1" x14ac:dyDescent="0.2">
      <c r="A7" s="67"/>
      <c r="B7" s="68"/>
      <c r="C7" s="67" t="s">
        <v>113</v>
      </c>
      <c r="D7" s="67" t="s">
        <v>114</v>
      </c>
      <c r="E7" s="67" t="s">
        <v>113</v>
      </c>
      <c r="F7" s="67" t="s">
        <v>114</v>
      </c>
      <c r="G7" s="71" t="s">
        <v>113</v>
      </c>
      <c r="H7" s="71" t="s">
        <v>114</v>
      </c>
      <c r="I7" s="67" t="s">
        <v>113</v>
      </c>
      <c r="J7" s="67" t="s">
        <v>114</v>
      </c>
      <c r="K7" s="67" t="s">
        <v>113</v>
      </c>
      <c r="L7" s="67" t="s">
        <v>114</v>
      </c>
    </row>
    <row r="8" spans="1:12" ht="25.5" x14ac:dyDescent="0.2">
      <c r="A8" s="10">
        <v>1</v>
      </c>
      <c r="B8" s="11" t="s">
        <v>108</v>
      </c>
      <c r="C8" s="12">
        <f t="shared" ref="C8:L8" si="0">SUM(C9:C12)</f>
        <v>3.5500000000000003</v>
      </c>
      <c r="D8" s="12">
        <f t="shared" si="0"/>
        <v>3.5500000000000003</v>
      </c>
      <c r="E8" s="12">
        <f t="shared" si="0"/>
        <v>3.5500000000000003</v>
      </c>
      <c r="F8" s="12">
        <f t="shared" si="0"/>
        <v>3.5500000000000003</v>
      </c>
      <c r="G8" s="18">
        <f t="shared" si="0"/>
        <v>3.5500000000000003</v>
      </c>
      <c r="H8" s="18">
        <f t="shared" si="0"/>
        <v>3.5500000000000003</v>
      </c>
      <c r="I8" s="12">
        <f t="shared" si="0"/>
        <v>3.5500000000000003</v>
      </c>
      <c r="J8" s="12">
        <f t="shared" si="0"/>
        <v>3.5500000000000003</v>
      </c>
      <c r="K8" s="12">
        <f t="shared" si="0"/>
        <v>3.5500000000000003</v>
      </c>
      <c r="L8" s="12">
        <f t="shared" si="0"/>
        <v>3.5500000000000003</v>
      </c>
    </row>
    <row r="9" spans="1:12" ht="27.75" customHeight="1" x14ac:dyDescent="0.2">
      <c r="A9" s="13" t="s">
        <v>90</v>
      </c>
      <c r="B9" s="6" t="s">
        <v>60</v>
      </c>
      <c r="C9" s="14">
        <f t="shared" ref="C9:L9" si="1">C91+C145</f>
        <v>2.2400000000000002</v>
      </c>
      <c r="D9" s="14">
        <f t="shared" si="1"/>
        <v>2.2400000000000002</v>
      </c>
      <c r="E9" s="14">
        <f t="shared" si="1"/>
        <v>2.2400000000000002</v>
      </c>
      <c r="F9" s="14">
        <f t="shared" si="1"/>
        <v>2.2400000000000002</v>
      </c>
      <c r="G9" s="19">
        <f t="shared" si="1"/>
        <v>2.2400000000000002</v>
      </c>
      <c r="H9" s="19">
        <f t="shared" si="1"/>
        <v>2.2400000000000002</v>
      </c>
      <c r="I9" s="14">
        <f t="shared" si="1"/>
        <v>2.2400000000000002</v>
      </c>
      <c r="J9" s="14">
        <f t="shared" si="1"/>
        <v>2.2400000000000002</v>
      </c>
      <c r="K9" s="14">
        <f t="shared" si="1"/>
        <v>2.2400000000000002</v>
      </c>
      <c r="L9" s="14">
        <f t="shared" si="1"/>
        <v>2.2400000000000002</v>
      </c>
    </row>
    <row r="10" spans="1:12" x14ac:dyDescent="0.2">
      <c r="A10" s="13" t="s">
        <v>91</v>
      </c>
      <c r="B10" s="6" t="s">
        <v>61</v>
      </c>
      <c r="C10" s="14">
        <f t="shared" ref="C10:L10" si="2">C92+C146</f>
        <v>0.66999999999999993</v>
      </c>
      <c r="D10" s="14">
        <f t="shared" si="2"/>
        <v>0.66999999999999993</v>
      </c>
      <c r="E10" s="14">
        <f t="shared" si="2"/>
        <v>0.66999999999999993</v>
      </c>
      <c r="F10" s="14">
        <f t="shared" si="2"/>
        <v>0.66999999999999993</v>
      </c>
      <c r="G10" s="19">
        <f t="shared" si="2"/>
        <v>0.66999999999999993</v>
      </c>
      <c r="H10" s="19">
        <f t="shared" si="2"/>
        <v>0.66999999999999993</v>
      </c>
      <c r="I10" s="14">
        <f t="shared" si="2"/>
        <v>0.66999999999999993</v>
      </c>
      <c r="J10" s="14">
        <f t="shared" si="2"/>
        <v>0.66999999999999993</v>
      </c>
      <c r="K10" s="14">
        <f t="shared" si="2"/>
        <v>0.66999999999999993</v>
      </c>
      <c r="L10" s="14">
        <f t="shared" si="2"/>
        <v>0.66999999999999993</v>
      </c>
    </row>
    <row r="11" spans="1:12" x14ac:dyDescent="0.2">
      <c r="A11" s="13" t="s">
        <v>92</v>
      </c>
      <c r="B11" s="6" t="s">
        <v>78</v>
      </c>
      <c r="C11" s="15">
        <f t="shared" ref="C11:L11" si="3">C93+C147</f>
        <v>0.57000000000000006</v>
      </c>
      <c r="D11" s="15">
        <f t="shared" si="3"/>
        <v>0.57000000000000006</v>
      </c>
      <c r="E11" s="15">
        <f t="shared" si="3"/>
        <v>0.57000000000000006</v>
      </c>
      <c r="F11" s="15">
        <f t="shared" si="3"/>
        <v>0.57000000000000006</v>
      </c>
      <c r="G11" s="19">
        <f t="shared" si="3"/>
        <v>0.57000000000000006</v>
      </c>
      <c r="H11" s="19">
        <f t="shared" si="3"/>
        <v>0.57000000000000006</v>
      </c>
      <c r="I11" s="15">
        <f t="shared" si="3"/>
        <v>0.57000000000000006</v>
      </c>
      <c r="J11" s="15">
        <f t="shared" si="3"/>
        <v>0.57000000000000006</v>
      </c>
      <c r="K11" s="15">
        <f t="shared" si="3"/>
        <v>0.57000000000000006</v>
      </c>
      <c r="L11" s="15">
        <f t="shared" si="3"/>
        <v>0.57000000000000006</v>
      </c>
    </row>
    <row r="12" spans="1:12" x14ac:dyDescent="0.2">
      <c r="A12" s="13" t="s">
        <v>62</v>
      </c>
      <c r="B12" s="6" t="s">
        <v>88</v>
      </c>
      <c r="C12" s="14">
        <f t="shared" ref="C12:L12" si="4">C94+C148</f>
        <v>6.9999999999999993E-2</v>
      </c>
      <c r="D12" s="14">
        <f t="shared" si="4"/>
        <v>6.9999999999999993E-2</v>
      </c>
      <c r="E12" s="14">
        <f t="shared" si="4"/>
        <v>6.9999999999999993E-2</v>
      </c>
      <c r="F12" s="14">
        <f t="shared" si="4"/>
        <v>6.9999999999999993E-2</v>
      </c>
      <c r="G12" s="19">
        <f t="shared" si="4"/>
        <v>6.9999999999999993E-2</v>
      </c>
      <c r="H12" s="19">
        <f t="shared" si="4"/>
        <v>6.9999999999999993E-2</v>
      </c>
      <c r="I12" s="14">
        <f t="shared" si="4"/>
        <v>6.9999999999999993E-2</v>
      </c>
      <c r="J12" s="14">
        <f t="shared" si="4"/>
        <v>6.9999999999999993E-2</v>
      </c>
      <c r="K12" s="14">
        <f t="shared" si="4"/>
        <v>6.9999999999999993E-2</v>
      </c>
      <c r="L12" s="14">
        <f t="shared" si="4"/>
        <v>6.9999999999999993E-2</v>
      </c>
    </row>
    <row r="13" spans="1:12" ht="25.5" x14ac:dyDescent="0.2">
      <c r="A13" s="10">
        <v>2</v>
      </c>
      <c r="B13" s="11" t="s">
        <v>26</v>
      </c>
      <c r="C13" s="12">
        <f>SUM(C14:C17)</f>
        <v>2.04</v>
      </c>
      <c r="D13" s="12">
        <f t="shared" ref="D13:D40" si="5">C13</f>
        <v>2.04</v>
      </c>
      <c r="E13" s="12">
        <f t="shared" ref="E13:L13" si="6">SUM(E14:E17)</f>
        <v>2.04</v>
      </c>
      <c r="F13" s="12">
        <f t="shared" si="6"/>
        <v>2.04</v>
      </c>
      <c r="G13" s="18">
        <f t="shared" si="6"/>
        <v>2.04</v>
      </c>
      <c r="H13" s="18">
        <f t="shared" si="6"/>
        <v>2.04</v>
      </c>
      <c r="I13" s="12">
        <f t="shared" si="6"/>
        <v>2.61</v>
      </c>
      <c r="J13" s="12">
        <f t="shared" si="6"/>
        <v>2.61</v>
      </c>
      <c r="K13" s="12">
        <f t="shared" si="6"/>
        <v>1.9</v>
      </c>
      <c r="L13" s="12">
        <f t="shared" si="6"/>
        <v>1.9</v>
      </c>
    </row>
    <row r="14" spans="1:12" ht="39" customHeight="1" x14ac:dyDescent="0.2">
      <c r="A14" s="13" t="s">
        <v>63</v>
      </c>
      <c r="B14" s="6" t="s">
        <v>64</v>
      </c>
      <c r="C14" s="15">
        <f>C96+C150</f>
        <v>1.1400000000000001</v>
      </c>
      <c r="D14" s="14">
        <f t="shared" si="5"/>
        <v>1.1400000000000001</v>
      </c>
      <c r="E14" s="15">
        <f t="shared" ref="E14:L17" si="7">E96+E150</f>
        <v>1.1400000000000001</v>
      </c>
      <c r="F14" s="15">
        <f t="shared" si="7"/>
        <v>1.1400000000000001</v>
      </c>
      <c r="G14" s="19">
        <f t="shared" si="7"/>
        <v>1.1400000000000001</v>
      </c>
      <c r="H14" s="19">
        <f t="shared" si="7"/>
        <v>1.1400000000000001</v>
      </c>
      <c r="I14" s="15">
        <f t="shared" si="7"/>
        <v>1.47</v>
      </c>
      <c r="J14" s="15">
        <f t="shared" si="7"/>
        <v>1.47</v>
      </c>
      <c r="K14" s="15">
        <f t="shared" si="7"/>
        <v>1.0699999999999998</v>
      </c>
      <c r="L14" s="15">
        <f t="shared" si="7"/>
        <v>1.0699999999999998</v>
      </c>
    </row>
    <row r="15" spans="1:12" x14ac:dyDescent="0.2">
      <c r="A15" s="13" t="s">
        <v>65</v>
      </c>
      <c r="B15" s="6" t="s">
        <v>61</v>
      </c>
      <c r="C15" s="15">
        <f>C97+C151</f>
        <v>0.33999999999999997</v>
      </c>
      <c r="D15" s="14">
        <f t="shared" si="5"/>
        <v>0.33999999999999997</v>
      </c>
      <c r="E15" s="15">
        <f t="shared" si="7"/>
        <v>0.33999999999999997</v>
      </c>
      <c r="F15" s="15">
        <f t="shared" si="7"/>
        <v>0.33999999999999997</v>
      </c>
      <c r="G15" s="19">
        <f t="shared" si="7"/>
        <v>0.33999999999999997</v>
      </c>
      <c r="H15" s="19">
        <f t="shared" si="7"/>
        <v>0.33999999999999997</v>
      </c>
      <c r="I15" s="15">
        <f t="shared" si="7"/>
        <v>0.43</v>
      </c>
      <c r="J15" s="15">
        <f t="shared" si="7"/>
        <v>0.43</v>
      </c>
      <c r="K15" s="15">
        <f t="shared" si="7"/>
        <v>0.32</v>
      </c>
      <c r="L15" s="15">
        <f t="shared" si="7"/>
        <v>0.32</v>
      </c>
    </row>
    <row r="16" spans="1:12" x14ac:dyDescent="0.2">
      <c r="A16" s="13" t="s">
        <v>66</v>
      </c>
      <c r="B16" s="6" t="s">
        <v>78</v>
      </c>
      <c r="C16" s="15">
        <f>C98+C152</f>
        <v>0.52</v>
      </c>
      <c r="D16" s="14">
        <f t="shared" si="5"/>
        <v>0.52</v>
      </c>
      <c r="E16" s="15">
        <f t="shared" si="7"/>
        <v>0.52</v>
      </c>
      <c r="F16" s="15">
        <f t="shared" si="7"/>
        <v>0.52</v>
      </c>
      <c r="G16" s="19">
        <f t="shared" si="7"/>
        <v>0.52</v>
      </c>
      <c r="H16" s="19">
        <f t="shared" si="7"/>
        <v>0.52</v>
      </c>
      <c r="I16" s="15">
        <f t="shared" si="7"/>
        <v>0.66999999999999993</v>
      </c>
      <c r="J16" s="15">
        <f t="shared" si="7"/>
        <v>0.66999999999999993</v>
      </c>
      <c r="K16" s="15">
        <f t="shared" si="7"/>
        <v>0.49</v>
      </c>
      <c r="L16" s="15">
        <f t="shared" si="7"/>
        <v>0.49</v>
      </c>
    </row>
    <row r="17" spans="1:12" x14ac:dyDescent="0.2">
      <c r="A17" s="13" t="s">
        <v>67</v>
      </c>
      <c r="B17" s="6" t="s">
        <v>88</v>
      </c>
      <c r="C17" s="15">
        <f>C99+C153</f>
        <v>0.04</v>
      </c>
      <c r="D17" s="14">
        <f t="shared" si="5"/>
        <v>0.04</v>
      </c>
      <c r="E17" s="15">
        <f t="shared" si="7"/>
        <v>0.04</v>
      </c>
      <c r="F17" s="15">
        <f t="shared" si="7"/>
        <v>0.04</v>
      </c>
      <c r="G17" s="19">
        <f t="shared" si="7"/>
        <v>0.04</v>
      </c>
      <c r="H17" s="19">
        <f t="shared" si="7"/>
        <v>0.04</v>
      </c>
      <c r="I17" s="15">
        <f t="shared" si="7"/>
        <v>0.04</v>
      </c>
      <c r="J17" s="15">
        <f t="shared" si="7"/>
        <v>0.04</v>
      </c>
      <c r="K17" s="15">
        <f t="shared" si="7"/>
        <v>0.02</v>
      </c>
      <c r="L17" s="15">
        <f t="shared" si="7"/>
        <v>0.02</v>
      </c>
    </row>
    <row r="18" spans="1:12" ht="25.5" x14ac:dyDescent="0.2">
      <c r="A18" s="72" t="s">
        <v>68</v>
      </c>
      <c r="B18" s="11" t="s">
        <v>69</v>
      </c>
      <c r="C18" s="12">
        <f>SUM(C19:C22)</f>
        <v>1.4700000000000002</v>
      </c>
      <c r="D18" s="12">
        <f t="shared" si="5"/>
        <v>1.4700000000000002</v>
      </c>
      <c r="E18" s="12">
        <f t="shared" ref="E18:L18" si="8">SUM(E19:E22)</f>
        <v>1.4700000000000002</v>
      </c>
      <c r="F18" s="12">
        <f t="shared" si="8"/>
        <v>1.4700000000000002</v>
      </c>
      <c r="G18" s="18">
        <f t="shared" si="8"/>
        <v>1.4700000000000002</v>
      </c>
      <c r="H18" s="18">
        <f t="shared" si="8"/>
        <v>1.4700000000000002</v>
      </c>
      <c r="I18" s="12">
        <f t="shared" si="8"/>
        <v>1.4700000000000002</v>
      </c>
      <c r="J18" s="12">
        <f t="shared" si="8"/>
        <v>1.4700000000000002</v>
      </c>
      <c r="K18" s="12">
        <f t="shared" si="8"/>
        <v>1.4700000000000002</v>
      </c>
      <c r="L18" s="12">
        <f t="shared" si="8"/>
        <v>1.4700000000000002</v>
      </c>
    </row>
    <row r="19" spans="1:12" ht="40.5" customHeight="1" x14ac:dyDescent="0.2">
      <c r="A19" s="13" t="s">
        <v>70</v>
      </c>
      <c r="B19" s="6" t="s">
        <v>102</v>
      </c>
      <c r="C19" s="14">
        <f t="shared" ref="C19:K22" si="9">C101</f>
        <v>1.04</v>
      </c>
      <c r="D19" s="14">
        <f t="shared" si="5"/>
        <v>1.04</v>
      </c>
      <c r="E19" s="14">
        <f t="shared" si="9"/>
        <v>1.04</v>
      </c>
      <c r="F19" s="14">
        <f t="shared" si="9"/>
        <v>1.04</v>
      </c>
      <c r="G19" s="19">
        <f t="shared" si="9"/>
        <v>1.04</v>
      </c>
      <c r="H19" s="19">
        <f>H101</f>
        <v>1.04</v>
      </c>
      <c r="I19" s="14">
        <f t="shared" si="9"/>
        <v>1.04</v>
      </c>
      <c r="J19" s="14">
        <f>J101</f>
        <v>1.04</v>
      </c>
      <c r="K19" s="14">
        <f t="shared" si="9"/>
        <v>1.04</v>
      </c>
      <c r="L19" s="14">
        <f>L101</f>
        <v>1.04</v>
      </c>
    </row>
    <row r="20" spans="1:12" x14ac:dyDescent="0.2">
      <c r="A20" s="13" t="s">
        <v>103</v>
      </c>
      <c r="B20" s="6" t="s">
        <v>61</v>
      </c>
      <c r="C20" s="15">
        <f t="shared" si="9"/>
        <v>0.31</v>
      </c>
      <c r="D20" s="14">
        <f t="shared" si="5"/>
        <v>0.31</v>
      </c>
      <c r="E20" s="15">
        <f t="shared" si="9"/>
        <v>0.31</v>
      </c>
      <c r="F20" s="15">
        <f t="shared" si="9"/>
        <v>0.31</v>
      </c>
      <c r="G20" s="19">
        <f t="shared" si="9"/>
        <v>0.31</v>
      </c>
      <c r="H20" s="19">
        <f>H102</f>
        <v>0.31</v>
      </c>
      <c r="I20" s="15">
        <f t="shared" si="9"/>
        <v>0.31</v>
      </c>
      <c r="J20" s="15">
        <f>J102</f>
        <v>0.31</v>
      </c>
      <c r="K20" s="15">
        <f t="shared" si="9"/>
        <v>0.31</v>
      </c>
      <c r="L20" s="15">
        <f>L102</f>
        <v>0.31</v>
      </c>
    </row>
    <row r="21" spans="1:12" x14ac:dyDescent="0.2">
      <c r="A21" s="13" t="s">
        <v>104</v>
      </c>
      <c r="B21" s="6" t="s">
        <v>78</v>
      </c>
      <c r="C21" s="15">
        <f t="shared" si="9"/>
        <v>7.0000000000000007E-2</v>
      </c>
      <c r="D21" s="14">
        <f t="shared" si="5"/>
        <v>7.0000000000000007E-2</v>
      </c>
      <c r="E21" s="15">
        <f t="shared" si="9"/>
        <v>7.0000000000000007E-2</v>
      </c>
      <c r="F21" s="15">
        <f t="shared" si="9"/>
        <v>7.0000000000000007E-2</v>
      </c>
      <c r="G21" s="19">
        <f t="shared" si="9"/>
        <v>7.0000000000000007E-2</v>
      </c>
      <c r="H21" s="19">
        <f>H103</f>
        <v>7.0000000000000007E-2</v>
      </c>
      <c r="I21" s="15">
        <f t="shared" si="9"/>
        <v>7.0000000000000007E-2</v>
      </c>
      <c r="J21" s="15">
        <f>J103</f>
        <v>7.0000000000000007E-2</v>
      </c>
      <c r="K21" s="15">
        <f t="shared" si="9"/>
        <v>7.0000000000000007E-2</v>
      </c>
      <c r="L21" s="15">
        <f>L103</f>
        <v>7.0000000000000007E-2</v>
      </c>
    </row>
    <row r="22" spans="1:12" x14ac:dyDescent="0.2">
      <c r="A22" s="13" t="s">
        <v>105</v>
      </c>
      <c r="B22" s="6" t="s">
        <v>88</v>
      </c>
      <c r="C22" s="15">
        <f t="shared" si="9"/>
        <v>0.05</v>
      </c>
      <c r="D22" s="14">
        <f t="shared" si="5"/>
        <v>0.05</v>
      </c>
      <c r="E22" s="15">
        <f t="shared" si="9"/>
        <v>0.05</v>
      </c>
      <c r="F22" s="15">
        <f t="shared" si="9"/>
        <v>0.05</v>
      </c>
      <c r="G22" s="19">
        <f t="shared" si="9"/>
        <v>0.05</v>
      </c>
      <c r="H22" s="19">
        <f>H104</f>
        <v>0.05</v>
      </c>
      <c r="I22" s="15">
        <f t="shared" si="9"/>
        <v>0.05</v>
      </c>
      <c r="J22" s="15">
        <f>J104</f>
        <v>0.05</v>
      </c>
      <c r="K22" s="15">
        <f t="shared" si="9"/>
        <v>0.05</v>
      </c>
      <c r="L22" s="15">
        <f>L104</f>
        <v>0.05</v>
      </c>
    </row>
    <row r="23" spans="1:12" x14ac:dyDescent="0.2">
      <c r="A23" s="72" t="s">
        <v>45</v>
      </c>
      <c r="B23" s="11" t="s">
        <v>106</v>
      </c>
      <c r="C23" s="12">
        <f>SUM(C24:C31)</f>
        <v>2.74</v>
      </c>
      <c r="D23" s="12">
        <f t="shared" si="5"/>
        <v>2.74</v>
      </c>
      <c r="E23" s="12">
        <f t="shared" ref="E23:L23" si="10">SUM(E24:E31)</f>
        <v>1.7600000000000002</v>
      </c>
      <c r="F23" s="12">
        <f t="shared" si="10"/>
        <v>1.7600000000000002</v>
      </c>
      <c r="G23" s="18">
        <f t="shared" si="10"/>
        <v>1.4307099999999999</v>
      </c>
      <c r="H23" s="18">
        <f t="shared" si="10"/>
        <v>1.4307099999999999</v>
      </c>
      <c r="I23" s="12">
        <f t="shared" si="10"/>
        <v>1.7</v>
      </c>
      <c r="J23" s="12">
        <f t="shared" si="10"/>
        <v>1.7</v>
      </c>
      <c r="K23" s="12">
        <f t="shared" si="10"/>
        <v>1.3399999999999999</v>
      </c>
      <c r="L23" s="12">
        <f t="shared" si="10"/>
        <v>1.3399999999999999</v>
      </c>
    </row>
    <row r="24" spans="1:12" x14ac:dyDescent="0.2">
      <c r="A24" s="13" t="s">
        <v>38</v>
      </c>
      <c r="B24" s="6" t="s">
        <v>0</v>
      </c>
      <c r="C24" s="14">
        <f t="shared" ref="C24:K31" si="11">C106</f>
        <v>0.02</v>
      </c>
      <c r="D24" s="14">
        <f t="shared" si="5"/>
        <v>0.02</v>
      </c>
      <c r="E24" s="14">
        <f t="shared" si="11"/>
        <v>0.02</v>
      </c>
      <c r="F24" s="14">
        <f t="shared" si="11"/>
        <v>0.02</v>
      </c>
      <c r="G24" s="19">
        <f t="shared" si="11"/>
        <v>0.02</v>
      </c>
      <c r="H24" s="19">
        <f t="shared" si="11"/>
        <v>0.02</v>
      </c>
      <c r="I24" s="14">
        <f t="shared" si="11"/>
        <v>0.35</v>
      </c>
      <c r="J24" s="14">
        <f t="shared" ref="J24:J31" si="12">J106</f>
        <v>0.35</v>
      </c>
      <c r="K24" s="14">
        <f t="shared" si="11"/>
        <v>0.3</v>
      </c>
      <c r="L24" s="14">
        <f t="shared" ref="L24:L31" si="13">L106</f>
        <v>0.3</v>
      </c>
    </row>
    <row r="25" spans="1:12" x14ac:dyDescent="0.2">
      <c r="A25" s="13" t="s">
        <v>39</v>
      </c>
      <c r="B25" s="6" t="s">
        <v>1</v>
      </c>
      <c r="C25" s="14">
        <f t="shared" si="11"/>
        <v>0.15</v>
      </c>
      <c r="D25" s="14">
        <f t="shared" si="5"/>
        <v>0.15</v>
      </c>
      <c r="E25" s="14">
        <f t="shared" si="11"/>
        <v>0.15</v>
      </c>
      <c r="F25" s="14">
        <f t="shared" si="11"/>
        <v>0.15</v>
      </c>
      <c r="G25" s="19">
        <f t="shared" si="11"/>
        <v>0.15</v>
      </c>
      <c r="H25" s="19">
        <f t="shared" si="11"/>
        <v>0.15</v>
      </c>
      <c r="I25" s="14">
        <f t="shared" si="11"/>
        <v>0.15</v>
      </c>
      <c r="J25" s="14">
        <f t="shared" si="12"/>
        <v>0.15</v>
      </c>
      <c r="K25" s="14">
        <f t="shared" si="11"/>
        <v>0.15</v>
      </c>
      <c r="L25" s="14">
        <f t="shared" si="13"/>
        <v>0.15</v>
      </c>
    </row>
    <row r="26" spans="1:12" x14ac:dyDescent="0.2">
      <c r="A26" s="13" t="s">
        <v>40</v>
      </c>
      <c r="B26" s="6" t="s">
        <v>2</v>
      </c>
      <c r="C26" s="14">
        <f t="shared" si="11"/>
        <v>0.19</v>
      </c>
      <c r="D26" s="14">
        <f t="shared" si="5"/>
        <v>0.19</v>
      </c>
      <c r="E26" s="14">
        <f t="shared" si="11"/>
        <v>0.19</v>
      </c>
      <c r="F26" s="14">
        <f t="shared" si="11"/>
        <v>0.19</v>
      </c>
      <c r="G26" s="19">
        <f t="shared" si="11"/>
        <v>0.19</v>
      </c>
      <c r="H26" s="19">
        <f t="shared" si="11"/>
        <v>0.19</v>
      </c>
      <c r="I26" s="14">
        <f t="shared" si="11"/>
        <v>0.19</v>
      </c>
      <c r="J26" s="14">
        <f t="shared" si="12"/>
        <v>0.19</v>
      </c>
      <c r="K26" s="14">
        <f t="shared" si="11"/>
        <v>0.21</v>
      </c>
      <c r="L26" s="14">
        <f t="shared" si="13"/>
        <v>0.21</v>
      </c>
    </row>
    <row r="27" spans="1:12" x14ac:dyDescent="0.2">
      <c r="A27" s="13" t="s">
        <v>41</v>
      </c>
      <c r="B27" s="6" t="s">
        <v>126</v>
      </c>
      <c r="C27" s="14">
        <f>C109</f>
        <v>0.63</v>
      </c>
      <c r="D27" s="14">
        <f t="shared" si="5"/>
        <v>0.63</v>
      </c>
      <c r="E27" s="14">
        <f>E109</f>
        <v>0.63</v>
      </c>
      <c r="F27" s="14">
        <f t="shared" si="11"/>
        <v>0.63</v>
      </c>
      <c r="G27" s="19">
        <f>G109</f>
        <v>0.44035000000000002</v>
      </c>
      <c r="H27" s="19">
        <f t="shared" si="11"/>
        <v>0.44035000000000002</v>
      </c>
      <c r="I27" s="14">
        <f>I109</f>
        <v>0.5</v>
      </c>
      <c r="J27" s="14">
        <f t="shared" si="12"/>
        <v>0.5</v>
      </c>
      <c r="K27" s="14">
        <f>K109</f>
        <v>0.28000000000000003</v>
      </c>
      <c r="L27" s="14">
        <f t="shared" si="13"/>
        <v>0.28000000000000003</v>
      </c>
    </row>
    <row r="28" spans="1:12" x14ac:dyDescent="0.2">
      <c r="A28" s="48" t="s">
        <v>42</v>
      </c>
      <c r="B28" s="6" t="s">
        <v>79</v>
      </c>
      <c r="C28" s="14">
        <f>C110</f>
        <v>0.59</v>
      </c>
      <c r="D28" s="14">
        <f t="shared" si="5"/>
        <v>0.59</v>
      </c>
      <c r="E28" s="14">
        <f>E110</f>
        <v>0.59</v>
      </c>
      <c r="F28" s="14">
        <f t="shared" si="11"/>
        <v>0.59</v>
      </c>
      <c r="G28" s="19">
        <f>G110</f>
        <v>0.59036</v>
      </c>
      <c r="H28" s="19">
        <f t="shared" si="11"/>
        <v>0.59036</v>
      </c>
      <c r="I28" s="14">
        <f>I110</f>
        <v>0.47</v>
      </c>
      <c r="J28" s="14">
        <f t="shared" si="12"/>
        <v>0.47</v>
      </c>
      <c r="K28" s="14">
        <f>K110</f>
        <v>0.36</v>
      </c>
      <c r="L28" s="14">
        <f t="shared" si="13"/>
        <v>0.36</v>
      </c>
    </row>
    <row r="29" spans="1:12" x14ac:dyDescent="0.2">
      <c r="A29" s="48" t="s">
        <v>93</v>
      </c>
      <c r="B29" s="6" t="s">
        <v>10</v>
      </c>
      <c r="C29" s="14">
        <f t="shared" ref="C29:K30" si="14">C111</f>
        <v>0.14000000000000001</v>
      </c>
      <c r="D29" s="14">
        <f t="shared" si="5"/>
        <v>0.14000000000000001</v>
      </c>
      <c r="E29" s="14">
        <f t="shared" si="14"/>
        <v>0.14000000000000001</v>
      </c>
      <c r="F29" s="14">
        <f t="shared" si="11"/>
        <v>0.14000000000000001</v>
      </c>
      <c r="G29" s="19">
        <f t="shared" si="14"/>
        <v>0</v>
      </c>
      <c r="H29" s="19">
        <f t="shared" si="11"/>
        <v>0</v>
      </c>
      <c r="I29" s="14">
        <f t="shared" si="14"/>
        <v>0</v>
      </c>
      <c r="J29" s="14">
        <f t="shared" si="12"/>
        <v>0</v>
      </c>
      <c r="K29" s="14">
        <f t="shared" si="14"/>
        <v>0</v>
      </c>
      <c r="L29" s="14">
        <f t="shared" si="13"/>
        <v>0</v>
      </c>
    </row>
    <row r="30" spans="1:12" x14ac:dyDescent="0.2">
      <c r="A30" s="48" t="s">
        <v>94</v>
      </c>
      <c r="B30" s="6" t="s">
        <v>36</v>
      </c>
      <c r="C30" s="14">
        <f t="shared" si="14"/>
        <v>0.98</v>
      </c>
      <c r="D30" s="14">
        <f t="shared" si="5"/>
        <v>0.98</v>
      </c>
      <c r="E30" s="14">
        <f t="shared" si="14"/>
        <v>0</v>
      </c>
      <c r="F30" s="14">
        <f t="shared" si="11"/>
        <v>0</v>
      </c>
      <c r="G30" s="19">
        <f t="shared" si="14"/>
        <v>0</v>
      </c>
      <c r="H30" s="19">
        <f t="shared" si="11"/>
        <v>0</v>
      </c>
      <c r="I30" s="14">
        <f t="shared" si="14"/>
        <v>0</v>
      </c>
      <c r="J30" s="14">
        <f t="shared" si="12"/>
        <v>0</v>
      </c>
      <c r="K30" s="14">
        <f t="shared" si="14"/>
        <v>0</v>
      </c>
      <c r="L30" s="14">
        <f t="shared" si="13"/>
        <v>0</v>
      </c>
    </row>
    <row r="31" spans="1:12" x14ac:dyDescent="0.2">
      <c r="A31" s="48" t="s">
        <v>50</v>
      </c>
      <c r="B31" s="6" t="s">
        <v>31</v>
      </c>
      <c r="C31" s="14">
        <f>C113</f>
        <v>0.04</v>
      </c>
      <c r="D31" s="14">
        <f t="shared" si="5"/>
        <v>0.04</v>
      </c>
      <c r="E31" s="14">
        <f>E113</f>
        <v>0.04</v>
      </c>
      <c r="F31" s="14">
        <f t="shared" si="11"/>
        <v>0.04</v>
      </c>
      <c r="G31" s="19">
        <f>G113</f>
        <v>0.04</v>
      </c>
      <c r="H31" s="19">
        <f t="shared" si="11"/>
        <v>0.04</v>
      </c>
      <c r="I31" s="14">
        <f>I113</f>
        <v>0.04</v>
      </c>
      <c r="J31" s="14">
        <f t="shared" si="12"/>
        <v>0.04</v>
      </c>
      <c r="K31" s="14">
        <f>K113</f>
        <v>0.04</v>
      </c>
      <c r="L31" s="14">
        <f t="shared" si="13"/>
        <v>0.04</v>
      </c>
    </row>
    <row r="32" spans="1:12" x14ac:dyDescent="0.2">
      <c r="A32" s="49" t="s">
        <v>5</v>
      </c>
      <c r="B32" s="11" t="s">
        <v>3</v>
      </c>
      <c r="C32" s="12">
        <f>SUM(C33:C37)+C39+C40</f>
        <v>6.18</v>
      </c>
      <c r="D32" s="12">
        <f t="shared" ref="D32:F32" si="15">SUM(D33:D37)+D39+D40</f>
        <v>6.18</v>
      </c>
      <c r="E32" s="12">
        <f t="shared" si="15"/>
        <v>6.15</v>
      </c>
      <c r="F32" s="12">
        <f t="shared" si="15"/>
        <v>6.15</v>
      </c>
      <c r="G32" s="18">
        <f>SUM(G33:G37)+G39+G40</f>
        <v>5.9739000000000004</v>
      </c>
      <c r="H32" s="18">
        <f>SUM(H33:H37)+H39+H40</f>
        <v>5.9739000000000004</v>
      </c>
      <c r="I32" s="12">
        <f>SUM(I33:I37)+I39+I40</f>
        <v>5.67</v>
      </c>
      <c r="J32" s="12">
        <f t="shared" ref="J32:L32" si="16">SUM(J33:J37)+J39+J40</f>
        <v>5.67</v>
      </c>
      <c r="K32" s="12">
        <f t="shared" si="16"/>
        <v>4.6099999999999994</v>
      </c>
      <c r="L32" s="12">
        <f t="shared" si="16"/>
        <v>4.6099999999999994</v>
      </c>
    </row>
    <row r="33" spans="1:12" x14ac:dyDescent="0.2">
      <c r="A33" s="48" t="s">
        <v>74</v>
      </c>
      <c r="B33" s="6" t="s">
        <v>71</v>
      </c>
      <c r="C33" s="14">
        <f>C115</f>
        <v>0.89</v>
      </c>
      <c r="D33" s="14">
        <f t="shared" si="5"/>
        <v>0.89</v>
      </c>
      <c r="E33" s="14">
        <f>E115</f>
        <v>0.89</v>
      </c>
      <c r="F33" s="14">
        <f>F115</f>
        <v>0.89</v>
      </c>
      <c r="G33" s="19">
        <f t="shared" ref="C33:L40" si="17">G115</f>
        <v>0.72040000000000004</v>
      </c>
      <c r="H33" s="19">
        <f t="shared" si="17"/>
        <v>0.72040000000000004</v>
      </c>
      <c r="I33" s="14">
        <f t="shared" si="17"/>
        <v>0.72</v>
      </c>
      <c r="J33" s="14">
        <f t="shared" si="17"/>
        <v>0.72</v>
      </c>
      <c r="K33" s="14">
        <f t="shared" si="17"/>
        <v>0.61</v>
      </c>
      <c r="L33" s="14">
        <f t="shared" si="17"/>
        <v>0.61</v>
      </c>
    </row>
    <row r="34" spans="1:12" x14ac:dyDescent="0.2">
      <c r="A34" s="48" t="s">
        <v>75</v>
      </c>
      <c r="B34" s="7" t="s">
        <v>4</v>
      </c>
      <c r="C34" s="14">
        <f t="shared" si="17"/>
        <v>1.89</v>
      </c>
      <c r="D34" s="14">
        <f t="shared" si="5"/>
        <v>1.89</v>
      </c>
      <c r="E34" s="14">
        <f t="shared" si="17"/>
        <v>1.89</v>
      </c>
      <c r="F34" s="14">
        <f t="shared" si="17"/>
        <v>1.89</v>
      </c>
      <c r="G34" s="19">
        <f t="shared" si="17"/>
        <v>1.89</v>
      </c>
      <c r="H34" s="19">
        <f t="shared" si="17"/>
        <v>1.89</v>
      </c>
      <c r="I34" s="14">
        <f t="shared" si="17"/>
        <v>1.89</v>
      </c>
      <c r="J34" s="14">
        <f t="shared" si="17"/>
        <v>1.89</v>
      </c>
      <c r="K34" s="14">
        <f t="shared" si="17"/>
        <v>1.89</v>
      </c>
      <c r="L34" s="14">
        <f t="shared" si="17"/>
        <v>1.89</v>
      </c>
    </row>
    <row r="35" spans="1:12" ht="13.5" customHeight="1" x14ac:dyDescent="0.2">
      <c r="A35" s="48" t="s">
        <v>53</v>
      </c>
      <c r="B35" s="6" t="s">
        <v>72</v>
      </c>
      <c r="C35" s="14">
        <f>C117</f>
        <v>0.4</v>
      </c>
      <c r="D35" s="14">
        <f t="shared" si="5"/>
        <v>0.4</v>
      </c>
      <c r="E35" s="14">
        <f t="shared" si="17"/>
        <v>0.37</v>
      </c>
      <c r="F35" s="14">
        <f t="shared" si="17"/>
        <v>0.37</v>
      </c>
      <c r="G35" s="19">
        <f t="shared" si="17"/>
        <v>0.36</v>
      </c>
      <c r="H35" s="19">
        <f t="shared" si="17"/>
        <v>0.36</v>
      </c>
      <c r="I35" s="14">
        <f t="shared" si="17"/>
        <v>0.38</v>
      </c>
      <c r="J35" s="14">
        <f t="shared" si="17"/>
        <v>0.38</v>
      </c>
      <c r="K35" s="14">
        <f t="shared" si="17"/>
        <v>0.33</v>
      </c>
      <c r="L35" s="14">
        <f t="shared" si="17"/>
        <v>0.33</v>
      </c>
    </row>
    <row r="36" spans="1:12" x14ac:dyDescent="0.2">
      <c r="A36" s="48" t="s">
        <v>76</v>
      </c>
      <c r="B36" s="38" t="s">
        <v>73</v>
      </c>
      <c r="C36" s="14">
        <f t="shared" si="17"/>
        <v>1.73</v>
      </c>
      <c r="D36" s="14">
        <f t="shared" si="5"/>
        <v>1.73</v>
      </c>
      <c r="E36" s="14">
        <f t="shared" si="17"/>
        <v>1.73</v>
      </c>
      <c r="F36" s="14">
        <f t="shared" si="17"/>
        <v>1.73</v>
      </c>
      <c r="G36" s="19">
        <f t="shared" si="17"/>
        <v>1.7335</v>
      </c>
      <c r="H36" s="19">
        <f t="shared" si="17"/>
        <v>1.7335</v>
      </c>
      <c r="I36" s="14">
        <f t="shared" si="17"/>
        <v>1.41</v>
      </c>
      <c r="J36" s="14">
        <f t="shared" si="17"/>
        <v>1.41</v>
      </c>
      <c r="K36" s="14">
        <f t="shared" si="17"/>
        <v>0.51</v>
      </c>
      <c r="L36" s="14">
        <f t="shared" si="17"/>
        <v>0.51</v>
      </c>
    </row>
    <row r="37" spans="1:12" x14ac:dyDescent="0.2">
      <c r="A37" s="13" t="s">
        <v>24</v>
      </c>
      <c r="B37" s="8" t="s">
        <v>7</v>
      </c>
      <c r="C37" s="14">
        <f t="shared" si="17"/>
        <v>0.69</v>
      </c>
      <c r="D37" s="14">
        <f t="shared" si="5"/>
        <v>0.69</v>
      </c>
      <c r="E37" s="14">
        <f t="shared" si="17"/>
        <v>0.69</v>
      </c>
      <c r="F37" s="14">
        <f t="shared" si="17"/>
        <v>0.69</v>
      </c>
      <c r="G37" s="19">
        <f t="shared" si="17"/>
        <v>0.69</v>
      </c>
      <c r="H37" s="19">
        <f t="shared" si="17"/>
        <v>0.69</v>
      </c>
      <c r="I37" s="14">
        <f t="shared" si="17"/>
        <v>0.69</v>
      </c>
      <c r="J37" s="14">
        <f t="shared" si="17"/>
        <v>0.69</v>
      </c>
      <c r="K37" s="14">
        <f t="shared" si="17"/>
        <v>0.69</v>
      </c>
      <c r="L37" s="14">
        <f t="shared" si="17"/>
        <v>0.69</v>
      </c>
    </row>
    <row r="38" spans="1:12" x14ac:dyDescent="0.2">
      <c r="A38" s="13" t="s">
        <v>25</v>
      </c>
      <c r="B38" s="26" t="s">
        <v>81</v>
      </c>
      <c r="C38" s="29">
        <f t="shared" si="17"/>
        <v>0.17</v>
      </c>
      <c r="D38" s="14">
        <f t="shared" si="5"/>
        <v>0.17</v>
      </c>
      <c r="E38" s="29">
        <f t="shared" si="17"/>
        <v>0.17</v>
      </c>
      <c r="F38" s="29">
        <f t="shared" si="17"/>
        <v>0.17</v>
      </c>
      <c r="G38" s="30">
        <f t="shared" si="17"/>
        <v>0.17</v>
      </c>
      <c r="H38" s="30">
        <f t="shared" si="17"/>
        <v>0.17</v>
      </c>
      <c r="I38" s="29">
        <f t="shared" si="17"/>
        <v>0.17</v>
      </c>
      <c r="J38" s="29">
        <f t="shared" si="17"/>
        <v>0.17</v>
      </c>
      <c r="K38" s="29">
        <f t="shared" si="17"/>
        <v>0.17</v>
      </c>
      <c r="L38" s="29">
        <f t="shared" si="17"/>
        <v>0.17</v>
      </c>
    </row>
    <row r="39" spans="1:12" x14ac:dyDescent="0.2">
      <c r="A39" s="13" t="s">
        <v>77</v>
      </c>
      <c r="B39" s="8" t="s">
        <v>43</v>
      </c>
      <c r="C39" s="14">
        <f t="shared" si="17"/>
        <v>0.22</v>
      </c>
      <c r="D39" s="14">
        <f t="shared" si="5"/>
        <v>0.22</v>
      </c>
      <c r="E39" s="14">
        <f t="shared" si="17"/>
        <v>0.22</v>
      </c>
      <c r="F39" s="14">
        <f t="shared" si="17"/>
        <v>0.22</v>
      </c>
      <c r="G39" s="19">
        <f t="shared" si="17"/>
        <v>0.22</v>
      </c>
      <c r="H39" s="19">
        <f t="shared" si="17"/>
        <v>0.22</v>
      </c>
      <c r="I39" s="14">
        <f t="shared" si="17"/>
        <v>0.22</v>
      </c>
      <c r="J39" s="14">
        <f t="shared" si="17"/>
        <v>0.22</v>
      </c>
      <c r="K39" s="14">
        <f t="shared" si="17"/>
        <v>0.22</v>
      </c>
      <c r="L39" s="14">
        <f t="shared" si="17"/>
        <v>0.22</v>
      </c>
    </row>
    <row r="40" spans="1:12" s="84" customFormat="1" x14ac:dyDescent="0.2">
      <c r="A40" s="81" t="s">
        <v>137</v>
      </c>
      <c r="B40" s="82" t="s">
        <v>138</v>
      </c>
      <c r="C40" s="83">
        <f t="shared" si="17"/>
        <v>0.36</v>
      </c>
      <c r="D40" s="83">
        <f t="shared" si="5"/>
        <v>0.36</v>
      </c>
      <c r="E40" s="83">
        <f t="shared" si="17"/>
        <v>0.36</v>
      </c>
      <c r="F40" s="83">
        <f t="shared" si="17"/>
        <v>0.36</v>
      </c>
      <c r="G40" s="83">
        <f t="shared" si="17"/>
        <v>0.36</v>
      </c>
      <c r="H40" s="83">
        <f t="shared" si="17"/>
        <v>0.36</v>
      </c>
      <c r="I40" s="83">
        <f t="shared" si="17"/>
        <v>0.36</v>
      </c>
      <c r="J40" s="83">
        <f t="shared" si="17"/>
        <v>0.36</v>
      </c>
      <c r="K40" s="83">
        <f t="shared" si="17"/>
        <v>0.36</v>
      </c>
      <c r="L40" s="83">
        <f t="shared" si="17"/>
        <v>0.36</v>
      </c>
    </row>
    <row r="41" spans="1:12" x14ac:dyDescent="0.2">
      <c r="A41" s="72" t="s">
        <v>54</v>
      </c>
      <c r="B41" s="11" t="s">
        <v>11</v>
      </c>
      <c r="C41" s="12">
        <f t="shared" ref="C41:L41" si="18">C8+C13+C18+C32+C23</f>
        <v>15.98</v>
      </c>
      <c r="D41" s="12">
        <f t="shared" si="18"/>
        <v>15.98</v>
      </c>
      <c r="E41" s="12">
        <f t="shared" si="18"/>
        <v>14.97</v>
      </c>
      <c r="F41" s="12">
        <f t="shared" si="18"/>
        <v>14.97</v>
      </c>
      <c r="G41" s="18">
        <f t="shared" si="18"/>
        <v>14.46461</v>
      </c>
      <c r="H41" s="18">
        <f t="shared" si="18"/>
        <v>14.46461</v>
      </c>
      <c r="I41" s="12">
        <f t="shared" si="18"/>
        <v>15</v>
      </c>
      <c r="J41" s="12">
        <f t="shared" si="18"/>
        <v>15</v>
      </c>
      <c r="K41" s="12">
        <f t="shared" si="18"/>
        <v>12.87</v>
      </c>
      <c r="L41" s="12">
        <f t="shared" si="18"/>
        <v>12.87</v>
      </c>
    </row>
    <row r="42" spans="1:12" s="4" customFormat="1" x14ac:dyDescent="0.2">
      <c r="A42" s="72" t="s">
        <v>55</v>
      </c>
      <c r="B42" s="11" t="s">
        <v>19</v>
      </c>
      <c r="C42" s="12">
        <f t="shared" ref="C42:L42" si="19">C124+C155</f>
        <v>1.78</v>
      </c>
      <c r="D42" s="12">
        <f t="shared" si="19"/>
        <v>1.78</v>
      </c>
      <c r="E42" s="12">
        <f t="shared" si="19"/>
        <v>1.78</v>
      </c>
      <c r="F42" s="12">
        <f t="shared" si="19"/>
        <v>1.78</v>
      </c>
      <c r="G42" s="18">
        <f t="shared" si="19"/>
        <v>1.78</v>
      </c>
      <c r="H42" s="18">
        <f t="shared" si="19"/>
        <v>1.78</v>
      </c>
      <c r="I42" s="12">
        <f t="shared" si="19"/>
        <v>1.91</v>
      </c>
      <c r="J42" s="12">
        <f t="shared" si="19"/>
        <v>1.91</v>
      </c>
      <c r="K42" s="12">
        <f t="shared" si="19"/>
        <v>0.87</v>
      </c>
      <c r="L42" s="12">
        <f t="shared" si="19"/>
        <v>0.87</v>
      </c>
    </row>
    <row r="43" spans="1:12" x14ac:dyDescent="0.2">
      <c r="A43" s="13" t="s">
        <v>56</v>
      </c>
      <c r="B43" s="6" t="s">
        <v>109</v>
      </c>
      <c r="C43" s="14">
        <f>C125+C156</f>
        <v>0.89999999999999991</v>
      </c>
      <c r="D43" s="14">
        <f>C43</f>
        <v>0.89999999999999991</v>
      </c>
      <c r="E43" s="14">
        <f t="shared" ref="E43:L44" si="20">E125+E156</f>
        <v>0.89999999999999991</v>
      </c>
      <c r="F43" s="14">
        <f t="shared" si="20"/>
        <v>0.89999999999999991</v>
      </c>
      <c r="G43" s="19">
        <f t="shared" si="20"/>
        <v>0.89999999999999991</v>
      </c>
      <c r="H43" s="19">
        <f t="shared" si="20"/>
        <v>0.89999999999999991</v>
      </c>
      <c r="I43" s="14">
        <f t="shared" si="20"/>
        <v>0.89999999999999991</v>
      </c>
      <c r="J43" s="14">
        <f t="shared" si="20"/>
        <v>0.89999999999999991</v>
      </c>
      <c r="K43" s="14">
        <f t="shared" si="20"/>
        <v>0.44999999999999996</v>
      </c>
      <c r="L43" s="14">
        <f t="shared" si="20"/>
        <v>0.44999999999999996</v>
      </c>
    </row>
    <row r="44" spans="1:12" x14ac:dyDescent="0.2">
      <c r="A44" s="13" t="s">
        <v>57</v>
      </c>
      <c r="B44" s="6" t="s">
        <v>111</v>
      </c>
      <c r="C44" s="14">
        <f>C126+C157</f>
        <v>0.45999999999999996</v>
      </c>
      <c r="D44" s="14">
        <f>C44</f>
        <v>0.45999999999999996</v>
      </c>
      <c r="E44" s="14">
        <f t="shared" si="20"/>
        <v>0.45999999999999996</v>
      </c>
      <c r="F44" s="14">
        <f t="shared" si="20"/>
        <v>0.45999999999999996</v>
      </c>
      <c r="G44" s="19">
        <f t="shared" si="20"/>
        <v>0.45999999999999996</v>
      </c>
      <c r="H44" s="19">
        <f t="shared" si="20"/>
        <v>0.45999999999999996</v>
      </c>
      <c r="I44" s="14">
        <f t="shared" si="20"/>
        <v>0.59000000000000008</v>
      </c>
      <c r="J44" s="14">
        <f t="shared" si="20"/>
        <v>0.59000000000000008</v>
      </c>
      <c r="K44" s="14">
        <f t="shared" si="20"/>
        <v>0.21000000000000002</v>
      </c>
      <c r="L44" s="14">
        <f t="shared" si="20"/>
        <v>0.21000000000000002</v>
      </c>
    </row>
    <row r="45" spans="1:12" x14ac:dyDescent="0.2">
      <c r="A45" s="13" t="s">
        <v>110</v>
      </c>
      <c r="B45" s="6" t="s">
        <v>112</v>
      </c>
      <c r="C45" s="14">
        <f>C127</f>
        <v>0.42</v>
      </c>
      <c r="D45" s="14">
        <f>C45</f>
        <v>0.42</v>
      </c>
      <c r="E45" s="14">
        <f t="shared" ref="E45:L45" si="21">E127</f>
        <v>0.42</v>
      </c>
      <c r="F45" s="14">
        <f t="shared" si="21"/>
        <v>0.42</v>
      </c>
      <c r="G45" s="19">
        <f t="shared" si="21"/>
        <v>0.42</v>
      </c>
      <c r="H45" s="19">
        <f t="shared" si="21"/>
        <v>0.42</v>
      </c>
      <c r="I45" s="14">
        <f t="shared" si="21"/>
        <v>0.42</v>
      </c>
      <c r="J45" s="14">
        <f t="shared" si="21"/>
        <v>0.42</v>
      </c>
      <c r="K45" s="14">
        <f t="shared" si="21"/>
        <v>0.21</v>
      </c>
      <c r="L45" s="14">
        <f t="shared" si="21"/>
        <v>0.21</v>
      </c>
    </row>
    <row r="46" spans="1:12" x14ac:dyDescent="0.2">
      <c r="A46" s="72" t="s">
        <v>83</v>
      </c>
      <c r="B46" s="11" t="s">
        <v>8</v>
      </c>
      <c r="C46" s="12">
        <f t="shared" ref="C46:L46" si="22">C41+C42</f>
        <v>17.760000000000002</v>
      </c>
      <c r="D46" s="12">
        <f t="shared" si="22"/>
        <v>17.760000000000002</v>
      </c>
      <c r="E46" s="12">
        <f t="shared" si="22"/>
        <v>16.75</v>
      </c>
      <c r="F46" s="12">
        <f t="shared" si="22"/>
        <v>16.75</v>
      </c>
      <c r="G46" s="18">
        <f t="shared" si="22"/>
        <v>16.244610000000002</v>
      </c>
      <c r="H46" s="18">
        <f t="shared" si="22"/>
        <v>16.244610000000002</v>
      </c>
      <c r="I46" s="12">
        <f t="shared" si="22"/>
        <v>16.91</v>
      </c>
      <c r="J46" s="12">
        <f t="shared" si="22"/>
        <v>16.91</v>
      </c>
      <c r="K46" s="12">
        <f t="shared" si="22"/>
        <v>13.739999999999998</v>
      </c>
      <c r="L46" s="12">
        <f t="shared" si="22"/>
        <v>13.739999999999998</v>
      </c>
    </row>
    <row r="47" spans="1:12" x14ac:dyDescent="0.2">
      <c r="A47" s="13" t="s">
        <v>84</v>
      </c>
      <c r="B47" s="6" t="s">
        <v>95</v>
      </c>
      <c r="C47" s="14">
        <f t="shared" ref="C47:L47" si="23">C129+C159</f>
        <v>0.7</v>
      </c>
      <c r="D47" s="14">
        <f t="shared" si="23"/>
        <v>0.7</v>
      </c>
      <c r="E47" s="14">
        <f t="shared" si="23"/>
        <v>0.87</v>
      </c>
      <c r="F47" s="14">
        <f t="shared" si="23"/>
        <v>0.87</v>
      </c>
      <c r="G47" s="19">
        <f t="shared" si="23"/>
        <v>0.51480000000000004</v>
      </c>
      <c r="H47" s="19">
        <f t="shared" si="23"/>
        <v>0.51480000000000004</v>
      </c>
      <c r="I47" s="14">
        <f t="shared" si="23"/>
        <v>0.55000000000000004</v>
      </c>
      <c r="J47" s="14">
        <f t="shared" si="23"/>
        <v>0.55000000000000004</v>
      </c>
      <c r="K47" s="14">
        <f t="shared" si="23"/>
        <v>0.54</v>
      </c>
      <c r="L47" s="14">
        <f t="shared" si="23"/>
        <v>0.54</v>
      </c>
    </row>
    <row r="48" spans="1:12" x14ac:dyDescent="0.2">
      <c r="A48" s="72" t="s">
        <v>85</v>
      </c>
      <c r="B48" s="11" t="s">
        <v>12</v>
      </c>
      <c r="C48" s="12">
        <f t="shared" ref="C48:L48" si="24">C46+C47</f>
        <v>18.46</v>
      </c>
      <c r="D48" s="12">
        <f t="shared" si="24"/>
        <v>18.46</v>
      </c>
      <c r="E48" s="12">
        <f t="shared" si="24"/>
        <v>17.62</v>
      </c>
      <c r="F48" s="12">
        <f t="shared" si="24"/>
        <v>17.62</v>
      </c>
      <c r="G48" s="18">
        <f t="shared" si="24"/>
        <v>16.759410000000003</v>
      </c>
      <c r="H48" s="18">
        <f t="shared" si="24"/>
        <v>16.759410000000003</v>
      </c>
      <c r="I48" s="12">
        <f t="shared" si="24"/>
        <v>17.46</v>
      </c>
      <c r="J48" s="12">
        <f t="shared" si="24"/>
        <v>17.46</v>
      </c>
      <c r="K48" s="12">
        <f t="shared" si="24"/>
        <v>14.279999999999998</v>
      </c>
      <c r="L48" s="12">
        <f t="shared" si="24"/>
        <v>14.279999999999998</v>
      </c>
    </row>
    <row r="49" spans="1:12" x14ac:dyDescent="0.2">
      <c r="A49" s="13" t="s">
        <v>86</v>
      </c>
      <c r="B49" s="6" t="s">
        <v>135</v>
      </c>
      <c r="C49" s="14">
        <v>3.69</v>
      </c>
      <c r="D49" s="14">
        <v>3.69</v>
      </c>
      <c r="E49" s="14">
        <v>3.52</v>
      </c>
      <c r="F49" s="14">
        <v>3.52</v>
      </c>
      <c r="G49" s="19">
        <v>3.36</v>
      </c>
      <c r="H49" s="19">
        <v>3.36</v>
      </c>
      <c r="I49" s="14">
        <v>3.49</v>
      </c>
      <c r="J49" s="14">
        <v>3.49</v>
      </c>
      <c r="K49" s="14">
        <v>2.86</v>
      </c>
      <c r="L49" s="14">
        <v>2.86</v>
      </c>
    </row>
    <row r="50" spans="1:12" ht="25.5" x14ac:dyDescent="0.2">
      <c r="A50" s="72" t="s">
        <v>87</v>
      </c>
      <c r="B50" s="11" t="s">
        <v>120</v>
      </c>
      <c r="C50" s="42">
        <f t="shared" ref="C50:L50" si="25">C48+C49</f>
        <v>22.150000000000002</v>
      </c>
      <c r="D50" s="42">
        <f t="shared" si="25"/>
        <v>22.150000000000002</v>
      </c>
      <c r="E50" s="42">
        <f t="shared" si="25"/>
        <v>21.14</v>
      </c>
      <c r="F50" s="42">
        <f t="shared" si="25"/>
        <v>21.14</v>
      </c>
      <c r="G50" s="42">
        <f t="shared" si="25"/>
        <v>20.119410000000002</v>
      </c>
      <c r="H50" s="42">
        <f t="shared" si="25"/>
        <v>20.119410000000002</v>
      </c>
      <c r="I50" s="42">
        <f t="shared" si="25"/>
        <v>20.950000000000003</v>
      </c>
      <c r="J50" s="42">
        <f t="shared" si="25"/>
        <v>20.950000000000003</v>
      </c>
      <c r="K50" s="42">
        <f t="shared" si="25"/>
        <v>17.139999999999997</v>
      </c>
      <c r="L50" s="42">
        <f t="shared" si="25"/>
        <v>17.139999999999997</v>
      </c>
    </row>
    <row r="51" spans="1:12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3.5" hidden="1" outlineLevel="1" x14ac:dyDescent="0.2">
      <c r="A52" s="95"/>
      <c r="B52" s="62" t="s">
        <v>133</v>
      </c>
      <c r="C52" s="58">
        <v>21.36</v>
      </c>
      <c r="D52" s="58">
        <v>21.36</v>
      </c>
      <c r="E52" s="58">
        <v>20.37</v>
      </c>
      <c r="F52" s="58">
        <v>20.37</v>
      </c>
      <c r="G52" s="58">
        <v>19.34</v>
      </c>
      <c r="H52" s="58">
        <v>19.34</v>
      </c>
      <c r="I52" s="58">
        <v>20.18</v>
      </c>
      <c r="J52" s="58">
        <v>20.18</v>
      </c>
      <c r="K52" s="58">
        <v>16.43</v>
      </c>
      <c r="L52" s="58">
        <v>16.43</v>
      </c>
    </row>
    <row r="53" spans="1:12" hidden="1" outlineLevel="1" x14ac:dyDescent="0.2">
      <c r="A53" s="96"/>
      <c r="B53" s="62" t="s">
        <v>35</v>
      </c>
      <c r="C53" s="57">
        <f>C50*100/C52</f>
        <v>103.69850187265918</v>
      </c>
      <c r="D53" s="57">
        <f t="shared" ref="D53:L53" si="26">D50*100/D52</f>
        <v>103.69850187265918</v>
      </c>
      <c r="E53" s="57">
        <f t="shared" si="26"/>
        <v>103.78006872852234</v>
      </c>
      <c r="F53" s="57">
        <f t="shared" si="26"/>
        <v>103.78006872852234</v>
      </c>
      <c r="G53" s="57">
        <f t="shared" si="26"/>
        <v>104.03004136504654</v>
      </c>
      <c r="H53" s="57">
        <f t="shared" si="26"/>
        <v>104.03004136504654</v>
      </c>
      <c r="I53" s="57">
        <f t="shared" si="26"/>
        <v>103.81565906838456</v>
      </c>
      <c r="J53" s="57">
        <f t="shared" si="26"/>
        <v>103.81565906838456</v>
      </c>
      <c r="K53" s="57">
        <f t="shared" si="26"/>
        <v>104.32136335970785</v>
      </c>
      <c r="L53" s="57">
        <f t="shared" si="26"/>
        <v>104.32136335970785</v>
      </c>
    </row>
    <row r="54" spans="1:12" hidden="1" outlineLevel="1" x14ac:dyDescent="0.2">
      <c r="A54" s="97"/>
      <c r="B54" s="62" t="s">
        <v>122</v>
      </c>
      <c r="C54" s="57">
        <f>C50-C52</f>
        <v>0.7900000000000027</v>
      </c>
      <c r="D54" s="57">
        <f t="shared" ref="D54:L54" si="27">D50-D52</f>
        <v>0.7900000000000027</v>
      </c>
      <c r="E54" s="57">
        <f t="shared" si="27"/>
        <v>0.76999999999999957</v>
      </c>
      <c r="F54" s="57">
        <f t="shared" si="27"/>
        <v>0.76999999999999957</v>
      </c>
      <c r="G54" s="57">
        <f t="shared" si="27"/>
        <v>0.77941000000000216</v>
      </c>
      <c r="H54" s="57">
        <f t="shared" si="27"/>
        <v>0.77941000000000216</v>
      </c>
      <c r="I54" s="57">
        <f t="shared" si="27"/>
        <v>0.77000000000000313</v>
      </c>
      <c r="J54" s="57">
        <f t="shared" si="27"/>
        <v>0.77000000000000313</v>
      </c>
      <c r="K54" s="57">
        <f t="shared" si="27"/>
        <v>0.7099999999999973</v>
      </c>
      <c r="L54" s="57">
        <f t="shared" si="27"/>
        <v>0.7099999999999973</v>
      </c>
    </row>
    <row r="55" spans="1:12" collapsed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 ht="14.25" x14ac:dyDescent="0.2">
      <c r="A56" s="45" t="s">
        <v>116</v>
      </c>
      <c r="B56" s="46" t="s">
        <v>118</v>
      </c>
      <c r="C56" s="24">
        <v>1.35</v>
      </c>
      <c r="D56" s="24">
        <v>1.35</v>
      </c>
      <c r="E56" s="24">
        <v>1.35</v>
      </c>
      <c r="F56" s="24">
        <v>1.35</v>
      </c>
      <c r="G56" s="24">
        <v>1.35</v>
      </c>
      <c r="H56" s="24">
        <v>1.35</v>
      </c>
      <c r="I56" s="24">
        <v>1.35</v>
      </c>
      <c r="J56" s="24">
        <v>1.35</v>
      </c>
      <c r="K56" s="24">
        <v>1.35</v>
      </c>
      <c r="L56" s="24">
        <v>1.35</v>
      </c>
    </row>
    <row r="57" spans="1:12" ht="28.5" x14ac:dyDescent="0.2">
      <c r="A57" s="53" t="s">
        <v>99</v>
      </c>
      <c r="B57" s="46" t="s">
        <v>119</v>
      </c>
      <c r="C57" s="24">
        <v>5.61</v>
      </c>
      <c r="D57" s="24">
        <v>5.61</v>
      </c>
      <c r="E57" s="24">
        <v>5.61</v>
      </c>
      <c r="F57" s="24">
        <v>5.61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1:12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21.75" customHeight="1" x14ac:dyDescent="0.2">
      <c r="A59" s="99" t="s">
        <v>127</v>
      </c>
      <c r="B59" s="100"/>
      <c r="C59" s="60">
        <f t="shared" ref="C59:L59" si="28">C50+C56+C57</f>
        <v>29.110000000000003</v>
      </c>
      <c r="D59" s="60">
        <f t="shared" si="28"/>
        <v>29.110000000000003</v>
      </c>
      <c r="E59" s="60">
        <f t="shared" si="28"/>
        <v>28.1</v>
      </c>
      <c r="F59" s="60">
        <f t="shared" si="28"/>
        <v>28.1</v>
      </c>
      <c r="G59" s="60">
        <f t="shared" si="28"/>
        <v>21.469410000000003</v>
      </c>
      <c r="H59" s="60">
        <f t="shared" si="28"/>
        <v>21.469410000000003</v>
      </c>
      <c r="I59" s="60">
        <f t="shared" si="28"/>
        <v>22.300000000000004</v>
      </c>
      <c r="J59" s="60">
        <f t="shared" si="28"/>
        <v>22.300000000000004</v>
      </c>
      <c r="K59" s="60">
        <f t="shared" si="28"/>
        <v>18.489999999999998</v>
      </c>
      <c r="L59" s="60">
        <f t="shared" si="28"/>
        <v>18.489999999999998</v>
      </c>
    </row>
    <row r="60" spans="1:12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3.5" hidden="1" outlineLevel="1" x14ac:dyDescent="0.2">
      <c r="A61" s="95"/>
      <c r="B61" s="62" t="s">
        <v>133</v>
      </c>
      <c r="C61" s="58">
        <v>28.21</v>
      </c>
      <c r="D61" s="58">
        <v>28.21</v>
      </c>
      <c r="E61" s="58">
        <v>27.22</v>
      </c>
      <c r="F61" s="58">
        <v>27.22</v>
      </c>
      <c r="G61" s="58">
        <v>20.67</v>
      </c>
      <c r="H61" s="58">
        <v>20.67</v>
      </c>
      <c r="I61" s="58">
        <v>21.51</v>
      </c>
      <c r="J61" s="58">
        <v>21.51</v>
      </c>
      <c r="K61" s="58">
        <v>17.760000000000002</v>
      </c>
      <c r="L61" s="58">
        <v>17.760000000000002</v>
      </c>
    </row>
    <row r="62" spans="1:12" ht="13.5" hidden="1" outlineLevel="1" x14ac:dyDescent="0.2">
      <c r="A62" s="96"/>
      <c r="B62" s="62" t="s">
        <v>35</v>
      </c>
      <c r="C62" s="58">
        <f>C59*100/C61</f>
        <v>103.19035802906772</v>
      </c>
      <c r="D62" s="58">
        <f t="shared" ref="D62:L62" si="29">D59*100/D61</f>
        <v>103.19035802906772</v>
      </c>
      <c r="E62" s="58">
        <f t="shared" si="29"/>
        <v>103.23291697281411</v>
      </c>
      <c r="F62" s="58">
        <f t="shared" si="29"/>
        <v>103.23291697281411</v>
      </c>
      <c r="G62" s="58">
        <f t="shared" si="29"/>
        <v>103.86748911465892</v>
      </c>
      <c r="H62" s="58">
        <f t="shared" si="29"/>
        <v>103.86748911465892</v>
      </c>
      <c r="I62" s="58">
        <f t="shared" si="29"/>
        <v>103.67271036727105</v>
      </c>
      <c r="J62" s="58">
        <f t="shared" si="29"/>
        <v>103.67271036727105</v>
      </c>
      <c r="K62" s="58">
        <f t="shared" si="29"/>
        <v>104.11036036036033</v>
      </c>
      <c r="L62" s="58">
        <f t="shared" si="29"/>
        <v>104.11036036036033</v>
      </c>
    </row>
    <row r="63" spans="1:12" ht="13.5" hidden="1" outlineLevel="1" x14ac:dyDescent="0.2">
      <c r="A63" s="97"/>
      <c r="B63" s="62" t="s">
        <v>122</v>
      </c>
      <c r="C63" s="58">
        <f>C59-C61</f>
        <v>0.90000000000000213</v>
      </c>
      <c r="D63" s="58">
        <f t="shared" ref="D63:L63" si="30">D59-D61</f>
        <v>0.90000000000000213</v>
      </c>
      <c r="E63" s="58">
        <f t="shared" si="30"/>
        <v>0.88000000000000256</v>
      </c>
      <c r="F63" s="58">
        <f t="shared" si="30"/>
        <v>0.88000000000000256</v>
      </c>
      <c r="G63" s="58">
        <f t="shared" si="30"/>
        <v>0.79941000000000173</v>
      </c>
      <c r="H63" s="58">
        <f t="shared" si="30"/>
        <v>0.79941000000000173</v>
      </c>
      <c r="I63" s="58">
        <f t="shared" si="30"/>
        <v>0.7900000000000027</v>
      </c>
      <c r="J63" s="58">
        <f t="shared" si="30"/>
        <v>0.7900000000000027</v>
      </c>
      <c r="K63" s="58">
        <f t="shared" si="30"/>
        <v>0.72999999999999687</v>
      </c>
      <c r="L63" s="58">
        <f t="shared" si="30"/>
        <v>0.72999999999999687</v>
      </c>
    </row>
    <row r="64" spans="1:12" collapsed="1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14.25" x14ac:dyDescent="0.2">
      <c r="A65" s="45" t="s">
        <v>100</v>
      </c>
      <c r="B65" s="52" t="s">
        <v>117</v>
      </c>
      <c r="C65" s="24">
        <f>SUM(C66:C68)</f>
        <v>1.8</v>
      </c>
      <c r="D65" s="24">
        <f t="shared" ref="D65:L65" si="31">SUM(D66:D68)</f>
        <v>1.36</v>
      </c>
      <c r="E65" s="24">
        <f t="shared" si="31"/>
        <v>1.79</v>
      </c>
      <c r="F65" s="24">
        <f t="shared" si="31"/>
        <v>1.3499999999999999</v>
      </c>
      <c r="G65" s="24">
        <f t="shared" si="31"/>
        <v>0.7</v>
      </c>
      <c r="H65" s="24">
        <f t="shared" si="31"/>
        <v>0.55000000000000004</v>
      </c>
      <c r="I65" s="24">
        <f t="shared" si="31"/>
        <v>0.45999999999999996</v>
      </c>
      <c r="J65" s="24">
        <f t="shared" si="31"/>
        <v>0.33999999999999997</v>
      </c>
      <c r="K65" s="24">
        <f t="shared" si="31"/>
        <v>0.4</v>
      </c>
      <c r="L65" s="24">
        <f t="shared" si="31"/>
        <v>0.31</v>
      </c>
    </row>
    <row r="66" spans="1:12" ht="15" x14ac:dyDescent="0.2">
      <c r="A66" s="50" t="s">
        <v>129</v>
      </c>
      <c r="B66" s="51" t="s">
        <v>82</v>
      </c>
      <c r="C66" s="15">
        <v>0.06</v>
      </c>
      <c r="D66" s="15">
        <v>0.06</v>
      </c>
      <c r="E66" s="15">
        <v>0.06</v>
      </c>
      <c r="F66" s="15">
        <v>0.06</v>
      </c>
      <c r="G66" s="15">
        <v>0.05</v>
      </c>
      <c r="H66" s="15">
        <v>0.05</v>
      </c>
      <c r="I66" s="15">
        <v>0.05</v>
      </c>
      <c r="J66" s="15">
        <v>0.05</v>
      </c>
      <c r="K66" s="15">
        <v>0.08</v>
      </c>
      <c r="L66" s="15">
        <v>0.08</v>
      </c>
    </row>
    <row r="67" spans="1:12" ht="15" x14ac:dyDescent="0.2">
      <c r="A67" s="50" t="s">
        <v>130</v>
      </c>
      <c r="B67" s="51" t="s">
        <v>80</v>
      </c>
      <c r="C67" s="15">
        <v>0.18</v>
      </c>
      <c r="D67" s="15">
        <v>0.18</v>
      </c>
      <c r="E67" s="15">
        <v>0.15</v>
      </c>
      <c r="F67" s="15">
        <v>0.15</v>
      </c>
      <c r="G67" s="15">
        <v>0.13</v>
      </c>
      <c r="H67" s="15">
        <v>0.13</v>
      </c>
      <c r="I67" s="15">
        <v>0</v>
      </c>
      <c r="J67" s="15">
        <v>0</v>
      </c>
      <c r="K67" s="15">
        <v>0</v>
      </c>
      <c r="L67" s="15">
        <v>0</v>
      </c>
    </row>
    <row r="68" spans="1:12" ht="15" x14ac:dyDescent="0.2">
      <c r="A68" s="50" t="s">
        <v>131</v>
      </c>
      <c r="B68" s="51" t="s">
        <v>115</v>
      </c>
      <c r="C68" s="15">
        <v>1.56</v>
      </c>
      <c r="D68" s="15">
        <v>1.1200000000000001</v>
      </c>
      <c r="E68" s="15">
        <v>1.58</v>
      </c>
      <c r="F68" s="15">
        <v>1.1399999999999999</v>
      </c>
      <c r="G68" s="15">
        <v>0.52</v>
      </c>
      <c r="H68" s="15">
        <v>0.37</v>
      </c>
      <c r="I68" s="15">
        <v>0.41</v>
      </c>
      <c r="J68" s="15">
        <v>0.28999999999999998</v>
      </c>
      <c r="K68" s="15">
        <v>0.32</v>
      </c>
      <c r="L68" s="15">
        <v>0.23</v>
      </c>
    </row>
    <row r="69" spans="1:12" ht="15" x14ac:dyDescent="0.2">
      <c r="A69" s="50"/>
      <c r="B69" s="51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25.5" customHeight="1" x14ac:dyDescent="0.2">
      <c r="A70" s="105" t="s">
        <v>128</v>
      </c>
      <c r="B70" s="106"/>
      <c r="C70" s="61">
        <f>C59+C65</f>
        <v>30.910000000000004</v>
      </c>
      <c r="D70" s="61">
        <f t="shared" ref="D70:L70" si="32">D59+D65</f>
        <v>30.470000000000002</v>
      </c>
      <c r="E70" s="61">
        <f t="shared" si="32"/>
        <v>29.89</v>
      </c>
      <c r="F70" s="61">
        <f t="shared" si="32"/>
        <v>29.450000000000003</v>
      </c>
      <c r="G70" s="61">
        <f t="shared" si="32"/>
        <v>22.169410000000003</v>
      </c>
      <c r="H70" s="61">
        <f t="shared" si="32"/>
        <v>22.019410000000004</v>
      </c>
      <c r="I70" s="61">
        <f t="shared" si="32"/>
        <v>22.760000000000005</v>
      </c>
      <c r="J70" s="61">
        <f t="shared" si="32"/>
        <v>22.640000000000004</v>
      </c>
      <c r="K70" s="61">
        <f t="shared" si="32"/>
        <v>18.889999999999997</v>
      </c>
      <c r="L70" s="61">
        <f t="shared" si="32"/>
        <v>18.799999999999997</v>
      </c>
    </row>
    <row r="71" spans="1:12" ht="15" x14ac:dyDescent="0.2">
      <c r="A71" s="50"/>
      <c r="B71" s="51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3.5" hidden="1" outlineLevel="1" x14ac:dyDescent="0.2">
      <c r="A72" s="95"/>
      <c r="B72" s="62" t="s">
        <v>133</v>
      </c>
      <c r="C72" s="58">
        <v>29.99</v>
      </c>
      <c r="D72" s="58">
        <v>29.56</v>
      </c>
      <c r="E72" s="58">
        <v>28.98</v>
      </c>
      <c r="F72" s="58">
        <v>28.54</v>
      </c>
      <c r="G72" s="58">
        <v>21.36</v>
      </c>
      <c r="H72" s="58">
        <v>21.21</v>
      </c>
      <c r="I72" s="58">
        <v>21.96</v>
      </c>
      <c r="J72" s="58">
        <v>21.85</v>
      </c>
      <c r="K72" s="58">
        <v>18.149999999999999</v>
      </c>
      <c r="L72" s="58">
        <v>18.059999999999999</v>
      </c>
    </row>
    <row r="73" spans="1:12" ht="13.5" hidden="1" outlineLevel="1" x14ac:dyDescent="0.2">
      <c r="A73" s="96"/>
      <c r="B73" s="62" t="s">
        <v>35</v>
      </c>
      <c r="C73" s="58">
        <f>C70*100/C72</f>
        <v>103.06768922974327</v>
      </c>
      <c r="D73" s="58">
        <f t="shared" ref="D73:L73" si="33">D70*100/D72</f>
        <v>103.07848443843034</v>
      </c>
      <c r="E73" s="58">
        <f t="shared" si="33"/>
        <v>103.14009661835749</v>
      </c>
      <c r="F73" s="58">
        <f t="shared" si="33"/>
        <v>103.18850735809393</v>
      </c>
      <c r="G73" s="58">
        <f t="shared" si="33"/>
        <v>103.78937265917604</v>
      </c>
      <c r="H73" s="58">
        <f t="shared" si="33"/>
        <v>103.81617161716173</v>
      </c>
      <c r="I73" s="58">
        <f t="shared" si="33"/>
        <v>103.64298724954465</v>
      </c>
      <c r="J73" s="58">
        <f t="shared" si="33"/>
        <v>103.61556064073228</v>
      </c>
      <c r="K73" s="58">
        <f t="shared" si="33"/>
        <v>104.07713498622589</v>
      </c>
      <c r="L73" s="58">
        <f t="shared" si="33"/>
        <v>104.09745293466223</v>
      </c>
    </row>
    <row r="74" spans="1:12" ht="13.5" hidden="1" outlineLevel="1" x14ac:dyDescent="0.2">
      <c r="A74" s="97"/>
      <c r="B74" s="62" t="s">
        <v>122</v>
      </c>
      <c r="C74" s="58">
        <f>C70-C72</f>
        <v>0.92000000000000526</v>
      </c>
      <c r="D74" s="58">
        <f t="shared" ref="D74:L74" si="34">D70-D72</f>
        <v>0.91000000000000369</v>
      </c>
      <c r="E74" s="58">
        <f t="shared" si="34"/>
        <v>0.91000000000000014</v>
      </c>
      <c r="F74" s="58">
        <f t="shared" si="34"/>
        <v>0.91000000000000369</v>
      </c>
      <c r="G74" s="58">
        <f t="shared" si="34"/>
        <v>0.80941000000000329</v>
      </c>
      <c r="H74" s="58">
        <f t="shared" si="34"/>
        <v>0.80941000000000329</v>
      </c>
      <c r="I74" s="58">
        <f t="shared" si="34"/>
        <v>0.80000000000000426</v>
      </c>
      <c r="J74" s="58">
        <f t="shared" si="34"/>
        <v>0.7900000000000027</v>
      </c>
      <c r="K74" s="58">
        <f t="shared" si="34"/>
        <v>0.73999999999999844</v>
      </c>
      <c r="L74" s="58">
        <f t="shared" si="34"/>
        <v>0.73999999999999844</v>
      </c>
    </row>
    <row r="75" spans="1:12" collapsed="1" x14ac:dyDescent="0.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</row>
    <row r="76" spans="1:12" ht="14.25" x14ac:dyDescent="0.2">
      <c r="A76" s="45" t="s">
        <v>101</v>
      </c>
      <c r="B76" s="46" t="s">
        <v>136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</row>
    <row r="77" spans="1:12" x14ac:dyDescent="0.2">
      <c r="A77" s="69"/>
      <c r="B77" s="70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s="1" customFormat="1" ht="31.5" customHeight="1" x14ac:dyDescent="0.25">
      <c r="A78" s="107" t="s">
        <v>134</v>
      </c>
      <c r="B78" s="108"/>
      <c r="C78" s="59">
        <f>C70+C76</f>
        <v>30.910000000000004</v>
      </c>
      <c r="D78" s="59">
        <f t="shared" ref="D78:L78" si="35">D70+D76</f>
        <v>30.470000000000002</v>
      </c>
      <c r="E78" s="59">
        <f t="shared" si="35"/>
        <v>29.89</v>
      </c>
      <c r="F78" s="59">
        <f t="shared" si="35"/>
        <v>29.450000000000003</v>
      </c>
      <c r="G78" s="59">
        <f t="shared" si="35"/>
        <v>22.169410000000003</v>
      </c>
      <c r="H78" s="59">
        <f t="shared" si="35"/>
        <v>22.019410000000004</v>
      </c>
      <c r="I78" s="59">
        <f t="shared" si="35"/>
        <v>22.760000000000005</v>
      </c>
      <c r="J78" s="59">
        <f t="shared" si="35"/>
        <v>22.640000000000004</v>
      </c>
      <c r="K78" s="59">
        <f t="shared" si="35"/>
        <v>18.889999999999997</v>
      </c>
      <c r="L78" s="59">
        <f t="shared" si="35"/>
        <v>18.799999999999997</v>
      </c>
    </row>
    <row r="79" spans="1:12" x14ac:dyDescent="0.2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3"/>
    </row>
    <row r="80" spans="1:12" x14ac:dyDescent="0.2">
      <c r="A80" s="5"/>
      <c r="B80" s="62" t="s">
        <v>133</v>
      </c>
      <c r="C80" s="64">
        <v>33.200000000000003</v>
      </c>
      <c r="D80" s="64">
        <v>32.770000000000003</v>
      </c>
      <c r="E80" s="64">
        <v>32.19</v>
      </c>
      <c r="F80" s="64">
        <v>31.75</v>
      </c>
      <c r="G80" s="22">
        <v>24.57</v>
      </c>
      <c r="H80" s="22">
        <v>24.42</v>
      </c>
      <c r="I80" s="64">
        <v>25.17</v>
      </c>
      <c r="J80" s="64">
        <v>25.06</v>
      </c>
      <c r="K80" s="64">
        <v>21.36</v>
      </c>
      <c r="L80" s="64">
        <v>21.27</v>
      </c>
    </row>
    <row r="81" spans="1:13" x14ac:dyDescent="0.2">
      <c r="A81" s="5"/>
      <c r="B81" s="5" t="s">
        <v>35</v>
      </c>
      <c r="C81" s="63">
        <f t="shared" ref="C81:L81" si="36">C78*100/C80</f>
        <v>93.102409638554221</v>
      </c>
      <c r="D81" s="63">
        <f t="shared" si="36"/>
        <v>92.981385413487956</v>
      </c>
      <c r="E81" s="63">
        <f t="shared" si="36"/>
        <v>92.854923889406649</v>
      </c>
      <c r="F81" s="63">
        <f t="shared" si="36"/>
        <v>92.755905511811036</v>
      </c>
      <c r="G81" s="63">
        <f t="shared" si="36"/>
        <v>90.229588929588942</v>
      </c>
      <c r="H81" s="63">
        <f t="shared" si="36"/>
        <v>90.169574119574122</v>
      </c>
      <c r="I81" s="63">
        <f t="shared" si="36"/>
        <v>90.425109257052057</v>
      </c>
      <c r="J81" s="63">
        <f t="shared" si="36"/>
        <v>90.343176376695951</v>
      </c>
      <c r="K81" s="63">
        <f t="shared" si="36"/>
        <v>88.436329588014971</v>
      </c>
      <c r="L81" s="63">
        <f t="shared" si="36"/>
        <v>88.387400094029147</v>
      </c>
    </row>
    <row r="82" spans="1:13" x14ac:dyDescent="0.2">
      <c r="A82" s="5"/>
      <c r="B82" s="5" t="s">
        <v>122</v>
      </c>
      <c r="C82" s="63">
        <f t="shared" ref="C82:L82" si="37">C78-C80</f>
        <v>-2.2899999999999991</v>
      </c>
      <c r="D82" s="63">
        <f t="shared" si="37"/>
        <v>-2.3000000000000007</v>
      </c>
      <c r="E82" s="63">
        <f t="shared" si="37"/>
        <v>-2.2999999999999972</v>
      </c>
      <c r="F82" s="63">
        <f t="shared" si="37"/>
        <v>-2.2999999999999972</v>
      </c>
      <c r="G82" s="63">
        <f t="shared" si="37"/>
        <v>-2.4005899999999976</v>
      </c>
      <c r="H82" s="63">
        <f t="shared" si="37"/>
        <v>-2.4005899999999976</v>
      </c>
      <c r="I82" s="63">
        <f t="shared" si="37"/>
        <v>-2.4099999999999966</v>
      </c>
      <c r="J82" s="63">
        <f t="shared" si="37"/>
        <v>-2.4199999999999946</v>
      </c>
      <c r="K82" s="63">
        <f t="shared" si="37"/>
        <v>-2.4700000000000024</v>
      </c>
      <c r="L82" s="63">
        <f t="shared" si="37"/>
        <v>-2.4700000000000024</v>
      </c>
    </row>
    <row r="83" spans="1:13" x14ac:dyDescent="0.2">
      <c r="B83" s="25"/>
      <c r="C83" s="32"/>
      <c r="D83" s="32"/>
      <c r="E83" s="32"/>
      <c r="F83" s="32"/>
      <c r="G83" s="33"/>
      <c r="H83" s="33"/>
      <c r="I83" s="3"/>
      <c r="J83" s="3"/>
      <c r="K83" s="3"/>
      <c r="L83" s="3"/>
    </row>
    <row r="84" spans="1:13" ht="14.25" x14ac:dyDescent="0.2">
      <c r="A84" s="86" t="s">
        <v>29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65"/>
    </row>
    <row r="85" spans="1:13" ht="14.25" x14ac:dyDescent="0.2">
      <c r="A85" s="87" t="s">
        <v>139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66"/>
    </row>
    <row r="87" spans="1:13" ht="12.75" customHeight="1" x14ac:dyDescent="0.2">
      <c r="A87" s="88" t="s">
        <v>89</v>
      </c>
      <c r="B87" s="89" t="s">
        <v>59</v>
      </c>
      <c r="C87" s="90" t="s">
        <v>13</v>
      </c>
      <c r="D87" s="90"/>
      <c r="E87" s="90"/>
      <c r="F87" s="90"/>
      <c r="G87" s="90"/>
      <c r="H87" s="90"/>
      <c r="I87" s="90"/>
      <c r="J87" s="90"/>
      <c r="K87" s="90"/>
      <c r="L87" s="90"/>
    </row>
    <row r="88" spans="1:13" ht="137.25" customHeight="1" x14ac:dyDescent="0.2">
      <c r="A88" s="89"/>
      <c r="B88" s="90"/>
      <c r="C88" s="89" t="s">
        <v>14</v>
      </c>
      <c r="D88" s="89"/>
      <c r="E88" s="89" t="s">
        <v>15</v>
      </c>
      <c r="F88" s="89"/>
      <c r="G88" s="110" t="s">
        <v>16</v>
      </c>
      <c r="H88" s="110"/>
      <c r="I88" s="89" t="s">
        <v>17</v>
      </c>
      <c r="J88" s="89"/>
      <c r="K88" s="89" t="s">
        <v>18</v>
      </c>
      <c r="L88" s="89"/>
    </row>
    <row r="89" spans="1:13" ht="30" customHeight="1" x14ac:dyDescent="0.2">
      <c r="A89" s="74"/>
      <c r="B89" s="68"/>
      <c r="C89" s="67" t="s">
        <v>113</v>
      </c>
      <c r="D89" s="67" t="s">
        <v>114</v>
      </c>
      <c r="E89" s="67" t="s">
        <v>113</v>
      </c>
      <c r="F89" s="67" t="s">
        <v>114</v>
      </c>
      <c r="G89" s="71" t="s">
        <v>113</v>
      </c>
      <c r="H89" s="71" t="s">
        <v>114</v>
      </c>
      <c r="I89" s="67" t="s">
        <v>113</v>
      </c>
      <c r="J89" s="67" t="s">
        <v>114</v>
      </c>
      <c r="K89" s="67" t="s">
        <v>113</v>
      </c>
      <c r="L89" s="67" t="s">
        <v>114</v>
      </c>
    </row>
    <row r="90" spans="1:13" ht="25.5" x14ac:dyDescent="0.2">
      <c r="A90" s="56">
        <v>1</v>
      </c>
      <c r="B90" s="11" t="s">
        <v>108</v>
      </c>
      <c r="C90" s="12">
        <f>SUM(C91:C94)</f>
        <v>0.32</v>
      </c>
      <c r="D90" s="12">
        <f t="shared" ref="D90:L90" si="38">SUM(D91:D94)</f>
        <v>0.32</v>
      </c>
      <c r="E90" s="12">
        <f t="shared" si="38"/>
        <v>0.32</v>
      </c>
      <c r="F90" s="12">
        <f t="shared" si="38"/>
        <v>0.32</v>
      </c>
      <c r="G90" s="18">
        <f t="shared" si="38"/>
        <v>0.32</v>
      </c>
      <c r="H90" s="18">
        <f t="shared" si="38"/>
        <v>0.32</v>
      </c>
      <c r="I90" s="12">
        <f t="shared" si="38"/>
        <v>0.32</v>
      </c>
      <c r="J90" s="12">
        <f t="shared" si="38"/>
        <v>0.32</v>
      </c>
      <c r="K90" s="24">
        <f t="shared" si="38"/>
        <v>0.32</v>
      </c>
      <c r="L90" s="24">
        <f t="shared" si="38"/>
        <v>0.32</v>
      </c>
      <c r="M90" s="34"/>
    </row>
    <row r="91" spans="1:13" ht="25.5" x14ac:dyDescent="0.2">
      <c r="A91" s="39" t="s">
        <v>90</v>
      </c>
      <c r="B91" s="6" t="s">
        <v>60</v>
      </c>
      <c r="C91" s="16">
        <v>0.2</v>
      </c>
      <c r="D91" s="16">
        <v>0.2</v>
      </c>
      <c r="E91" s="16">
        <v>0.2</v>
      </c>
      <c r="F91" s="16">
        <v>0.2</v>
      </c>
      <c r="G91" s="20">
        <v>0.2</v>
      </c>
      <c r="H91" s="20">
        <v>0.2</v>
      </c>
      <c r="I91" s="16">
        <v>0.2</v>
      </c>
      <c r="J91" s="16">
        <v>0.2</v>
      </c>
      <c r="K91" s="16">
        <v>0.2</v>
      </c>
      <c r="L91" s="16">
        <v>0.2</v>
      </c>
      <c r="M91" s="34"/>
    </row>
    <row r="92" spans="1:13" x14ac:dyDescent="0.2">
      <c r="A92" s="39" t="s">
        <v>91</v>
      </c>
      <c r="B92" s="6" t="s">
        <v>61</v>
      </c>
      <c r="C92" s="16">
        <v>0.06</v>
      </c>
      <c r="D92" s="16">
        <v>0.06</v>
      </c>
      <c r="E92" s="16">
        <v>0.06</v>
      </c>
      <c r="F92" s="16">
        <v>0.06</v>
      </c>
      <c r="G92" s="20">
        <v>0.06</v>
      </c>
      <c r="H92" s="20">
        <v>0.06</v>
      </c>
      <c r="I92" s="16">
        <v>0.06</v>
      </c>
      <c r="J92" s="16">
        <v>0.06</v>
      </c>
      <c r="K92" s="16">
        <v>0.06</v>
      </c>
      <c r="L92" s="16">
        <v>0.06</v>
      </c>
      <c r="M92" s="34"/>
    </row>
    <row r="93" spans="1:13" x14ac:dyDescent="0.2">
      <c r="A93" s="39" t="s">
        <v>92</v>
      </c>
      <c r="B93" s="6" t="s">
        <v>78</v>
      </c>
      <c r="C93" s="17">
        <v>0.05</v>
      </c>
      <c r="D93" s="17">
        <v>0.05</v>
      </c>
      <c r="E93" s="16">
        <v>0.05</v>
      </c>
      <c r="F93" s="16">
        <v>0.05</v>
      </c>
      <c r="G93" s="20">
        <v>0.05</v>
      </c>
      <c r="H93" s="20">
        <v>0.05</v>
      </c>
      <c r="I93" s="16">
        <v>0.05</v>
      </c>
      <c r="J93" s="16">
        <v>0.05</v>
      </c>
      <c r="K93" s="16">
        <v>0.05</v>
      </c>
      <c r="L93" s="16">
        <v>0.05</v>
      </c>
      <c r="M93" s="34"/>
    </row>
    <row r="94" spans="1:13" x14ac:dyDescent="0.2">
      <c r="A94" s="39" t="s">
        <v>62</v>
      </c>
      <c r="B94" s="6" t="s">
        <v>88</v>
      </c>
      <c r="C94" s="17">
        <v>0.01</v>
      </c>
      <c r="D94" s="17">
        <v>0.01</v>
      </c>
      <c r="E94" s="16">
        <v>0.01</v>
      </c>
      <c r="F94" s="16">
        <v>0.01</v>
      </c>
      <c r="G94" s="20">
        <v>0.01</v>
      </c>
      <c r="H94" s="20">
        <v>0.01</v>
      </c>
      <c r="I94" s="16">
        <v>0.01</v>
      </c>
      <c r="J94" s="16">
        <v>0.01</v>
      </c>
      <c r="K94" s="16">
        <v>0.01</v>
      </c>
      <c r="L94" s="16">
        <v>0.01</v>
      </c>
      <c r="M94" s="34"/>
    </row>
    <row r="95" spans="1:13" ht="25.5" x14ac:dyDescent="0.2">
      <c r="A95" s="56">
        <v>2</v>
      </c>
      <c r="B95" s="11" t="s">
        <v>26</v>
      </c>
      <c r="C95" s="12">
        <f t="shared" ref="C95:L95" si="39">SUM(C96:C99)</f>
        <v>1.05</v>
      </c>
      <c r="D95" s="12">
        <f t="shared" si="39"/>
        <v>1.05</v>
      </c>
      <c r="E95" s="12">
        <f t="shared" si="39"/>
        <v>1.05</v>
      </c>
      <c r="F95" s="12">
        <f t="shared" si="39"/>
        <v>1.05</v>
      </c>
      <c r="G95" s="18">
        <f t="shared" si="39"/>
        <v>1.05</v>
      </c>
      <c r="H95" s="18">
        <f t="shared" si="39"/>
        <v>1.05</v>
      </c>
      <c r="I95" s="12">
        <f t="shared" si="39"/>
        <v>1.08</v>
      </c>
      <c r="J95" s="12">
        <f t="shared" si="39"/>
        <v>1.08</v>
      </c>
      <c r="K95" s="12">
        <f t="shared" si="39"/>
        <v>0.8600000000000001</v>
      </c>
      <c r="L95" s="12">
        <f t="shared" si="39"/>
        <v>0.8600000000000001</v>
      </c>
    </row>
    <row r="96" spans="1:13" ht="38.25" x14ac:dyDescent="0.2">
      <c r="A96" s="39" t="s">
        <v>63</v>
      </c>
      <c r="B96" s="6" t="s">
        <v>64</v>
      </c>
      <c r="C96" s="17">
        <v>0.61</v>
      </c>
      <c r="D96" s="17">
        <v>0.61</v>
      </c>
      <c r="E96" s="17">
        <v>0.61</v>
      </c>
      <c r="F96" s="17">
        <v>0.61</v>
      </c>
      <c r="G96" s="20">
        <v>0.61</v>
      </c>
      <c r="H96" s="20">
        <v>0.61</v>
      </c>
      <c r="I96" s="16">
        <v>0.63</v>
      </c>
      <c r="J96" s="16">
        <v>0.63</v>
      </c>
      <c r="K96" s="16">
        <v>0.5</v>
      </c>
      <c r="L96" s="16">
        <v>0.5</v>
      </c>
    </row>
    <row r="97" spans="1:13" x14ac:dyDescent="0.2">
      <c r="A97" s="39" t="s">
        <v>65</v>
      </c>
      <c r="B97" s="6" t="s">
        <v>61</v>
      </c>
      <c r="C97" s="17">
        <v>0.18</v>
      </c>
      <c r="D97" s="17">
        <v>0.18</v>
      </c>
      <c r="E97" s="17">
        <v>0.18</v>
      </c>
      <c r="F97" s="17">
        <v>0.18</v>
      </c>
      <c r="G97" s="20">
        <v>0.18</v>
      </c>
      <c r="H97" s="20">
        <v>0.18</v>
      </c>
      <c r="I97" s="16">
        <v>0.19</v>
      </c>
      <c r="J97" s="16">
        <v>0.19</v>
      </c>
      <c r="K97" s="16">
        <v>0.15</v>
      </c>
      <c r="L97" s="16">
        <v>0.15</v>
      </c>
    </row>
    <row r="98" spans="1:13" x14ac:dyDescent="0.2">
      <c r="A98" s="39" t="s">
        <v>66</v>
      </c>
      <c r="B98" s="6" t="s">
        <v>78</v>
      </c>
      <c r="C98" s="17">
        <v>0.24</v>
      </c>
      <c r="D98" s="17">
        <v>0.24</v>
      </c>
      <c r="E98" s="17">
        <v>0.24</v>
      </c>
      <c r="F98" s="17">
        <v>0.24</v>
      </c>
      <c r="G98" s="20">
        <v>0.24</v>
      </c>
      <c r="H98" s="20">
        <v>0.24</v>
      </c>
      <c r="I98" s="16">
        <v>0.24</v>
      </c>
      <c r="J98" s="16">
        <v>0.24</v>
      </c>
      <c r="K98" s="16">
        <v>0.2</v>
      </c>
      <c r="L98" s="16">
        <v>0.2</v>
      </c>
    </row>
    <row r="99" spans="1:13" x14ac:dyDescent="0.2">
      <c r="A99" s="39" t="s">
        <v>67</v>
      </c>
      <c r="B99" s="6" t="s">
        <v>88</v>
      </c>
      <c r="C99" s="17">
        <v>0.02</v>
      </c>
      <c r="D99" s="17">
        <v>0.02</v>
      </c>
      <c r="E99" s="17">
        <v>0.02</v>
      </c>
      <c r="F99" s="17">
        <v>0.02</v>
      </c>
      <c r="G99" s="20">
        <v>0.02</v>
      </c>
      <c r="H99" s="20">
        <v>0.02</v>
      </c>
      <c r="I99" s="16">
        <v>0.02</v>
      </c>
      <c r="J99" s="16">
        <v>0.02</v>
      </c>
      <c r="K99" s="16">
        <v>0.01</v>
      </c>
      <c r="L99" s="16">
        <v>0.01</v>
      </c>
    </row>
    <row r="100" spans="1:13" ht="25.5" x14ac:dyDescent="0.2">
      <c r="A100" s="73" t="s">
        <v>68</v>
      </c>
      <c r="B100" s="11" t="s">
        <v>69</v>
      </c>
      <c r="C100" s="12">
        <f t="shared" ref="C100:L100" si="40">SUM(C101:C104)</f>
        <v>1.4700000000000002</v>
      </c>
      <c r="D100" s="12">
        <f t="shared" si="40"/>
        <v>1.4700000000000002</v>
      </c>
      <c r="E100" s="12">
        <f t="shared" si="40"/>
        <v>1.4700000000000002</v>
      </c>
      <c r="F100" s="12">
        <f t="shared" si="40"/>
        <v>1.4700000000000002</v>
      </c>
      <c r="G100" s="18">
        <f t="shared" si="40"/>
        <v>1.4700000000000002</v>
      </c>
      <c r="H100" s="18">
        <f t="shared" si="40"/>
        <v>1.4700000000000002</v>
      </c>
      <c r="I100" s="12">
        <f t="shared" si="40"/>
        <v>1.4700000000000002</v>
      </c>
      <c r="J100" s="12">
        <f t="shared" si="40"/>
        <v>1.4700000000000002</v>
      </c>
      <c r="K100" s="24">
        <f t="shared" si="40"/>
        <v>1.4700000000000002</v>
      </c>
      <c r="L100" s="24">
        <f t="shared" si="40"/>
        <v>1.4700000000000002</v>
      </c>
      <c r="M100" s="34"/>
    </row>
    <row r="101" spans="1:13" ht="38.25" x14ac:dyDescent="0.2">
      <c r="A101" s="39" t="s">
        <v>70</v>
      </c>
      <c r="B101" s="6" t="s">
        <v>102</v>
      </c>
      <c r="C101" s="16">
        <v>1.04</v>
      </c>
      <c r="D101" s="16">
        <v>1.04</v>
      </c>
      <c r="E101" s="16">
        <v>1.04</v>
      </c>
      <c r="F101" s="16">
        <v>1.04</v>
      </c>
      <c r="G101" s="20">
        <v>1.04</v>
      </c>
      <c r="H101" s="20">
        <v>1.04</v>
      </c>
      <c r="I101" s="16">
        <v>1.04</v>
      </c>
      <c r="J101" s="16">
        <v>1.04</v>
      </c>
      <c r="K101" s="16">
        <v>1.04</v>
      </c>
      <c r="L101" s="16">
        <v>1.04</v>
      </c>
      <c r="M101" s="34"/>
    </row>
    <row r="102" spans="1:13" x14ac:dyDescent="0.2">
      <c r="A102" s="39" t="s">
        <v>103</v>
      </c>
      <c r="B102" s="6" t="s">
        <v>61</v>
      </c>
      <c r="C102" s="16">
        <v>0.31</v>
      </c>
      <c r="D102" s="16">
        <v>0.31</v>
      </c>
      <c r="E102" s="16">
        <v>0.31</v>
      </c>
      <c r="F102" s="16">
        <v>0.31</v>
      </c>
      <c r="G102" s="20">
        <v>0.31</v>
      </c>
      <c r="H102" s="20">
        <v>0.31</v>
      </c>
      <c r="I102" s="16">
        <v>0.31</v>
      </c>
      <c r="J102" s="16">
        <v>0.31</v>
      </c>
      <c r="K102" s="16">
        <v>0.31</v>
      </c>
      <c r="L102" s="16">
        <v>0.31</v>
      </c>
      <c r="M102" s="34"/>
    </row>
    <row r="103" spans="1:13" x14ac:dyDescent="0.2">
      <c r="A103" s="39" t="s">
        <v>104</v>
      </c>
      <c r="B103" s="6" t="s">
        <v>78</v>
      </c>
      <c r="C103" s="17">
        <v>7.0000000000000007E-2</v>
      </c>
      <c r="D103" s="17">
        <v>7.0000000000000007E-2</v>
      </c>
      <c r="E103" s="16">
        <v>7.0000000000000007E-2</v>
      </c>
      <c r="F103" s="16">
        <v>7.0000000000000007E-2</v>
      </c>
      <c r="G103" s="20">
        <v>7.0000000000000007E-2</v>
      </c>
      <c r="H103" s="20">
        <v>7.0000000000000007E-2</v>
      </c>
      <c r="I103" s="16">
        <v>7.0000000000000007E-2</v>
      </c>
      <c r="J103" s="16">
        <v>7.0000000000000007E-2</v>
      </c>
      <c r="K103" s="16">
        <v>7.0000000000000007E-2</v>
      </c>
      <c r="L103" s="16">
        <v>7.0000000000000007E-2</v>
      </c>
      <c r="M103" s="34"/>
    </row>
    <row r="104" spans="1:13" x14ac:dyDescent="0.2">
      <c r="A104" s="39" t="s">
        <v>105</v>
      </c>
      <c r="B104" s="6" t="s">
        <v>88</v>
      </c>
      <c r="C104" s="17">
        <v>0.05</v>
      </c>
      <c r="D104" s="17">
        <v>0.05</v>
      </c>
      <c r="E104" s="16">
        <v>0.05</v>
      </c>
      <c r="F104" s="16">
        <v>0.05</v>
      </c>
      <c r="G104" s="20">
        <v>0.05</v>
      </c>
      <c r="H104" s="20">
        <v>0.05</v>
      </c>
      <c r="I104" s="16">
        <v>0.05</v>
      </c>
      <c r="J104" s="16">
        <v>0.05</v>
      </c>
      <c r="K104" s="16">
        <v>0.05</v>
      </c>
      <c r="L104" s="16">
        <v>0.05</v>
      </c>
      <c r="M104" s="34"/>
    </row>
    <row r="105" spans="1:13" x14ac:dyDescent="0.2">
      <c r="A105" s="73" t="s">
        <v>45</v>
      </c>
      <c r="B105" s="11" t="s">
        <v>106</v>
      </c>
      <c r="C105" s="12">
        <f t="shared" ref="C105:L105" si="41">SUM(C106:C113)</f>
        <v>2.74</v>
      </c>
      <c r="D105" s="12">
        <f t="shared" si="41"/>
        <v>2.74</v>
      </c>
      <c r="E105" s="12">
        <f t="shared" si="41"/>
        <v>1.7600000000000002</v>
      </c>
      <c r="F105" s="12">
        <f t="shared" si="41"/>
        <v>1.7600000000000002</v>
      </c>
      <c r="G105" s="18">
        <f t="shared" si="41"/>
        <v>1.4307099999999999</v>
      </c>
      <c r="H105" s="18">
        <f t="shared" si="41"/>
        <v>1.4307099999999999</v>
      </c>
      <c r="I105" s="12">
        <f t="shared" si="41"/>
        <v>1.7</v>
      </c>
      <c r="J105" s="12">
        <f t="shared" si="41"/>
        <v>1.7</v>
      </c>
      <c r="K105" s="24">
        <f t="shared" si="41"/>
        <v>1.3399999999999999</v>
      </c>
      <c r="L105" s="24">
        <f t="shared" si="41"/>
        <v>1.3399999999999999</v>
      </c>
    </row>
    <row r="106" spans="1:13" x14ac:dyDescent="0.2">
      <c r="A106" s="39" t="s">
        <v>46</v>
      </c>
      <c r="B106" s="6" t="s">
        <v>0</v>
      </c>
      <c r="C106" s="14">
        <v>0.02</v>
      </c>
      <c r="D106" s="14">
        <v>0.02</v>
      </c>
      <c r="E106" s="14">
        <v>0.02</v>
      </c>
      <c r="F106" s="14">
        <v>0.02</v>
      </c>
      <c r="G106" s="19">
        <v>0.02</v>
      </c>
      <c r="H106" s="19">
        <v>0.02</v>
      </c>
      <c r="I106" s="16">
        <v>0.35</v>
      </c>
      <c r="J106" s="16">
        <v>0.35</v>
      </c>
      <c r="K106" s="16">
        <v>0.3</v>
      </c>
      <c r="L106" s="16">
        <v>0.3</v>
      </c>
    </row>
    <row r="107" spans="1:13" x14ac:dyDescent="0.2">
      <c r="A107" s="39" t="s">
        <v>47</v>
      </c>
      <c r="B107" s="6" t="s">
        <v>37</v>
      </c>
      <c r="C107" s="14">
        <v>0.15</v>
      </c>
      <c r="D107" s="14">
        <v>0.15</v>
      </c>
      <c r="E107" s="14">
        <v>0.15</v>
      </c>
      <c r="F107" s="14">
        <v>0.15</v>
      </c>
      <c r="G107" s="19">
        <v>0.15</v>
      </c>
      <c r="H107" s="19">
        <v>0.15</v>
      </c>
      <c r="I107" s="16">
        <v>0.15</v>
      </c>
      <c r="J107" s="16">
        <v>0.15</v>
      </c>
      <c r="K107" s="16">
        <v>0.15</v>
      </c>
      <c r="L107" s="16">
        <v>0.15</v>
      </c>
    </row>
    <row r="108" spans="1:13" x14ac:dyDescent="0.2">
      <c r="A108" s="39" t="s">
        <v>20</v>
      </c>
      <c r="B108" s="6" t="s">
        <v>2</v>
      </c>
      <c r="C108" s="14">
        <v>0.19</v>
      </c>
      <c r="D108" s="14">
        <v>0.19</v>
      </c>
      <c r="E108" s="14">
        <v>0.19</v>
      </c>
      <c r="F108" s="14">
        <v>0.19</v>
      </c>
      <c r="G108" s="19">
        <v>0.19</v>
      </c>
      <c r="H108" s="19">
        <v>0.19</v>
      </c>
      <c r="I108" s="16">
        <v>0.19</v>
      </c>
      <c r="J108" s="16">
        <v>0.19</v>
      </c>
      <c r="K108" s="16">
        <v>0.21</v>
      </c>
      <c r="L108" s="16">
        <v>0.21</v>
      </c>
    </row>
    <row r="109" spans="1:13" x14ac:dyDescent="0.2">
      <c r="A109" s="39" t="s">
        <v>48</v>
      </c>
      <c r="B109" s="6" t="s">
        <v>126</v>
      </c>
      <c r="C109" s="16">
        <v>0.63</v>
      </c>
      <c r="D109" s="16">
        <v>0.63</v>
      </c>
      <c r="E109" s="16">
        <v>0.63</v>
      </c>
      <c r="F109" s="16">
        <v>0.63</v>
      </c>
      <c r="G109" s="20">
        <v>0.44035000000000002</v>
      </c>
      <c r="H109" s="20">
        <v>0.44035000000000002</v>
      </c>
      <c r="I109" s="16">
        <v>0.5</v>
      </c>
      <c r="J109" s="16">
        <v>0.5</v>
      </c>
      <c r="K109" s="16">
        <v>0.28000000000000003</v>
      </c>
      <c r="L109" s="16">
        <v>0.28000000000000003</v>
      </c>
    </row>
    <row r="110" spans="1:13" x14ac:dyDescent="0.2">
      <c r="A110" s="39" t="s">
        <v>21</v>
      </c>
      <c r="B110" s="6" t="s">
        <v>79</v>
      </c>
      <c r="C110" s="16">
        <v>0.59</v>
      </c>
      <c r="D110" s="16">
        <v>0.59</v>
      </c>
      <c r="E110" s="16">
        <v>0.59</v>
      </c>
      <c r="F110" s="16">
        <v>0.59</v>
      </c>
      <c r="G110" s="20">
        <v>0.59036</v>
      </c>
      <c r="H110" s="20">
        <v>0.59036</v>
      </c>
      <c r="I110" s="16">
        <v>0.47</v>
      </c>
      <c r="J110" s="16">
        <v>0.47</v>
      </c>
      <c r="K110" s="16">
        <v>0.36</v>
      </c>
      <c r="L110" s="16">
        <v>0.36</v>
      </c>
    </row>
    <row r="111" spans="1:13" x14ac:dyDescent="0.2">
      <c r="A111" s="39" t="s">
        <v>22</v>
      </c>
      <c r="B111" s="6" t="s">
        <v>10</v>
      </c>
      <c r="C111" s="14">
        <v>0.14000000000000001</v>
      </c>
      <c r="D111" s="14">
        <v>0.14000000000000001</v>
      </c>
      <c r="E111" s="14">
        <v>0.14000000000000001</v>
      </c>
      <c r="F111" s="14">
        <v>0.14000000000000001</v>
      </c>
      <c r="G111" s="36">
        <v>0</v>
      </c>
      <c r="H111" s="36">
        <v>0</v>
      </c>
      <c r="I111" s="37">
        <v>0</v>
      </c>
      <c r="J111" s="37">
        <v>0</v>
      </c>
      <c r="K111" s="37">
        <v>0</v>
      </c>
      <c r="L111" s="37">
        <v>0</v>
      </c>
    </row>
    <row r="112" spans="1:13" x14ac:dyDescent="0.2">
      <c r="A112" s="39" t="s">
        <v>49</v>
      </c>
      <c r="B112" s="6" t="s">
        <v>36</v>
      </c>
      <c r="C112" s="14">
        <v>0.98</v>
      </c>
      <c r="D112" s="14">
        <v>0.98</v>
      </c>
      <c r="E112" s="35">
        <v>0</v>
      </c>
      <c r="F112" s="35">
        <v>0</v>
      </c>
      <c r="G112" s="36">
        <v>0</v>
      </c>
      <c r="H112" s="36">
        <v>0</v>
      </c>
      <c r="I112" s="37">
        <v>0</v>
      </c>
      <c r="J112" s="37">
        <v>0</v>
      </c>
      <c r="K112" s="37">
        <v>0</v>
      </c>
      <c r="L112" s="37">
        <v>0</v>
      </c>
    </row>
    <row r="113" spans="1:12" x14ac:dyDescent="0.2">
      <c r="A113" s="39" t="s">
        <v>23</v>
      </c>
      <c r="B113" s="6" t="s">
        <v>31</v>
      </c>
      <c r="C113" s="14">
        <v>0.04</v>
      </c>
      <c r="D113" s="14">
        <v>0.04</v>
      </c>
      <c r="E113" s="14">
        <v>0.04</v>
      </c>
      <c r="F113" s="14">
        <v>0.04</v>
      </c>
      <c r="G113" s="19">
        <v>0.04</v>
      </c>
      <c r="H113" s="19">
        <v>0.04</v>
      </c>
      <c r="I113" s="16">
        <v>0.04</v>
      </c>
      <c r="J113" s="16">
        <v>0.04</v>
      </c>
      <c r="K113" s="16">
        <v>0.04</v>
      </c>
      <c r="L113" s="16">
        <v>0.04</v>
      </c>
    </row>
    <row r="114" spans="1:12" x14ac:dyDescent="0.2">
      <c r="A114" s="56">
        <v>5</v>
      </c>
      <c r="B114" s="11" t="s">
        <v>3</v>
      </c>
      <c r="C114" s="12">
        <f>SUM(C115:C119)+C121+C122</f>
        <v>6.18</v>
      </c>
      <c r="D114" s="12">
        <f t="shared" ref="D114:F114" si="42">SUM(D115:D119)+D121+D122</f>
        <v>6.18</v>
      </c>
      <c r="E114" s="12">
        <f t="shared" si="42"/>
        <v>6.15</v>
      </c>
      <c r="F114" s="12">
        <f t="shared" si="42"/>
        <v>6.15</v>
      </c>
      <c r="G114" s="40">
        <f>SUM(G115:G119)+G121+G122</f>
        <v>5.9739000000000004</v>
      </c>
      <c r="H114" s="40">
        <f>SUM(H115:H119)+H121+H122</f>
        <v>5.9739000000000004</v>
      </c>
      <c r="I114" s="12">
        <f>SUM(I115:I119)+I121+I122</f>
        <v>5.67</v>
      </c>
      <c r="J114" s="12">
        <f t="shared" ref="J114:L114" si="43">SUM(J115:J119)+J121+J122</f>
        <v>5.67</v>
      </c>
      <c r="K114" s="12">
        <f t="shared" si="43"/>
        <v>4.6099999999999994</v>
      </c>
      <c r="L114" s="12">
        <f t="shared" si="43"/>
        <v>4.6099999999999994</v>
      </c>
    </row>
    <row r="115" spans="1:12" x14ac:dyDescent="0.2">
      <c r="A115" s="39" t="s">
        <v>51</v>
      </c>
      <c r="B115" s="6" t="s">
        <v>71</v>
      </c>
      <c r="C115" s="16">
        <v>0.89</v>
      </c>
      <c r="D115" s="16">
        <v>0.89</v>
      </c>
      <c r="E115" s="16">
        <v>0.89</v>
      </c>
      <c r="F115" s="16">
        <v>0.89</v>
      </c>
      <c r="G115" s="20">
        <v>0.72040000000000004</v>
      </c>
      <c r="H115" s="20">
        <v>0.72040000000000004</v>
      </c>
      <c r="I115" s="16">
        <v>0.72</v>
      </c>
      <c r="J115" s="16">
        <v>0.72</v>
      </c>
      <c r="K115" s="16">
        <v>0.61</v>
      </c>
      <c r="L115" s="16">
        <v>0.61</v>
      </c>
    </row>
    <row r="116" spans="1:12" x14ac:dyDescent="0.2">
      <c r="A116" s="39" t="s">
        <v>52</v>
      </c>
      <c r="B116" s="6" t="s">
        <v>4</v>
      </c>
      <c r="C116" s="16">
        <v>1.89</v>
      </c>
      <c r="D116" s="16">
        <v>1.89</v>
      </c>
      <c r="E116" s="16">
        <v>1.89</v>
      </c>
      <c r="F116" s="16">
        <v>1.89</v>
      </c>
      <c r="G116" s="20">
        <v>1.89</v>
      </c>
      <c r="H116" s="20">
        <v>1.89</v>
      </c>
      <c r="I116" s="16">
        <v>1.89</v>
      </c>
      <c r="J116" s="16">
        <v>1.89</v>
      </c>
      <c r="K116" s="16">
        <v>1.89</v>
      </c>
      <c r="L116" s="16">
        <v>1.89</v>
      </c>
    </row>
    <row r="117" spans="1:12" ht="25.5" x14ac:dyDescent="0.2">
      <c r="A117" s="39" t="s">
        <v>32</v>
      </c>
      <c r="B117" s="6" t="s">
        <v>72</v>
      </c>
      <c r="C117" s="16">
        <v>0.4</v>
      </c>
      <c r="D117" s="16">
        <v>0.4</v>
      </c>
      <c r="E117" s="16">
        <v>0.37</v>
      </c>
      <c r="F117" s="16">
        <v>0.37</v>
      </c>
      <c r="G117" s="20">
        <v>0.36</v>
      </c>
      <c r="H117" s="20">
        <v>0.36</v>
      </c>
      <c r="I117" s="16">
        <v>0.38</v>
      </c>
      <c r="J117" s="16">
        <v>0.38</v>
      </c>
      <c r="K117" s="16">
        <v>0.33</v>
      </c>
      <c r="L117" s="16">
        <v>0.33</v>
      </c>
    </row>
    <row r="118" spans="1:12" x14ac:dyDescent="0.2">
      <c r="A118" s="39" t="s">
        <v>33</v>
      </c>
      <c r="B118" s="38" t="s">
        <v>73</v>
      </c>
      <c r="C118" s="16">
        <v>1.73</v>
      </c>
      <c r="D118" s="16">
        <v>1.73</v>
      </c>
      <c r="E118" s="16">
        <v>1.73</v>
      </c>
      <c r="F118" s="16">
        <v>1.73</v>
      </c>
      <c r="G118" s="20">
        <v>1.7335</v>
      </c>
      <c r="H118" s="20">
        <v>1.7335</v>
      </c>
      <c r="I118" s="16">
        <v>1.41</v>
      </c>
      <c r="J118" s="16">
        <v>1.41</v>
      </c>
      <c r="K118" s="16">
        <v>0.51</v>
      </c>
      <c r="L118" s="16">
        <v>0.51</v>
      </c>
    </row>
    <row r="119" spans="1:12" x14ac:dyDescent="0.2">
      <c r="A119" s="39" t="s">
        <v>34</v>
      </c>
      <c r="B119" s="8" t="s">
        <v>7</v>
      </c>
      <c r="C119" s="16">
        <v>0.69</v>
      </c>
      <c r="D119" s="16">
        <v>0.69</v>
      </c>
      <c r="E119" s="16">
        <v>0.69</v>
      </c>
      <c r="F119" s="16">
        <v>0.69</v>
      </c>
      <c r="G119" s="20">
        <v>0.69</v>
      </c>
      <c r="H119" s="20">
        <v>0.69</v>
      </c>
      <c r="I119" s="16">
        <v>0.69</v>
      </c>
      <c r="J119" s="16">
        <v>0.69</v>
      </c>
      <c r="K119" s="16">
        <v>0.69</v>
      </c>
      <c r="L119" s="16">
        <v>0.69</v>
      </c>
    </row>
    <row r="120" spans="1:12" s="47" customFormat="1" x14ac:dyDescent="0.2">
      <c r="A120" s="75" t="s">
        <v>25</v>
      </c>
      <c r="B120" s="26" t="s">
        <v>81</v>
      </c>
      <c r="C120" s="27">
        <v>0.17</v>
      </c>
      <c r="D120" s="27">
        <v>0.17</v>
      </c>
      <c r="E120" s="27">
        <v>0.17</v>
      </c>
      <c r="F120" s="27">
        <v>0.17</v>
      </c>
      <c r="G120" s="28">
        <v>0.17</v>
      </c>
      <c r="H120" s="28">
        <v>0.17</v>
      </c>
      <c r="I120" s="27">
        <v>0.17</v>
      </c>
      <c r="J120" s="27">
        <v>0.17</v>
      </c>
      <c r="K120" s="27">
        <v>0.17</v>
      </c>
      <c r="L120" s="27">
        <v>0.17</v>
      </c>
    </row>
    <row r="121" spans="1:12" s="44" customFormat="1" ht="25.5" x14ac:dyDescent="0.2">
      <c r="A121" s="76" t="s">
        <v>77</v>
      </c>
      <c r="B121" s="43" t="s">
        <v>107</v>
      </c>
      <c r="C121" s="16">
        <v>0.22</v>
      </c>
      <c r="D121" s="16">
        <v>0.22</v>
      </c>
      <c r="E121" s="16">
        <v>0.22</v>
      </c>
      <c r="F121" s="16">
        <v>0.22</v>
      </c>
      <c r="G121" s="20">
        <v>0.22</v>
      </c>
      <c r="H121" s="20">
        <v>0.22</v>
      </c>
      <c r="I121" s="16">
        <v>0.22</v>
      </c>
      <c r="J121" s="16">
        <v>0.22</v>
      </c>
      <c r="K121" s="16">
        <v>0.22</v>
      </c>
      <c r="L121" s="16">
        <v>0.22</v>
      </c>
    </row>
    <row r="122" spans="1:12" s="80" customFormat="1" x14ac:dyDescent="0.2">
      <c r="A122" s="77" t="s">
        <v>137</v>
      </c>
      <c r="B122" s="78" t="s">
        <v>138</v>
      </c>
      <c r="C122" s="79">
        <v>0.36</v>
      </c>
      <c r="D122" s="79">
        <v>0.36</v>
      </c>
      <c r="E122" s="79">
        <v>0.36</v>
      </c>
      <c r="F122" s="79">
        <v>0.36</v>
      </c>
      <c r="G122" s="79">
        <v>0.36</v>
      </c>
      <c r="H122" s="79">
        <v>0.36</v>
      </c>
      <c r="I122" s="79">
        <v>0.36</v>
      </c>
      <c r="J122" s="79">
        <v>0.36</v>
      </c>
      <c r="K122" s="79">
        <v>0.36</v>
      </c>
      <c r="L122" s="79">
        <v>0.36</v>
      </c>
    </row>
    <row r="123" spans="1:12" x14ac:dyDescent="0.2">
      <c r="A123" s="73" t="s">
        <v>6</v>
      </c>
      <c r="B123" s="11" t="s">
        <v>11</v>
      </c>
      <c r="C123" s="12">
        <f t="shared" ref="C123:L123" si="44">C114+C105+C100+C95+C90</f>
        <v>11.760000000000002</v>
      </c>
      <c r="D123" s="12">
        <f t="shared" si="44"/>
        <v>11.760000000000002</v>
      </c>
      <c r="E123" s="12">
        <f t="shared" si="44"/>
        <v>10.750000000000002</v>
      </c>
      <c r="F123" s="12">
        <f t="shared" si="44"/>
        <v>10.750000000000002</v>
      </c>
      <c r="G123" s="18">
        <f t="shared" si="44"/>
        <v>10.244610000000002</v>
      </c>
      <c r="H123" s="18">
        <f t="shared" si="44"/>
        <v>10.244610000000002</v>
      </c>
      <c r="I123" s="12">
        <f t="shared" si="44"/>
        <v>10.24</v>
      </c>
      <c r="J123" s="12">
        <f t="shared" si="44"/>
        <v>10.24</v>
      </c>
      <c r="K123" s="12">
        <f t="shared" si="44"/>
        <v>8.6</v>
      </c>
      <c r="L123" s="12">
        <f t="shared" si="44"/>
        <v>8.6</v>
      </c>
    </row>
    <row r="124" spans="1:12" s="4" customFormat="1" x14ac:dyDescent="0.2">
      <c r="A124" s="73" t="s">
        <v>96</v>
      </c>
      <c r="B124" s="11" t="s">
        <v>19</v>
      </c>
      <c r="C124" s="12">
        <f>C125+C126+C127</f>
        <v>0.75</v>
      </c>
      <c r="D124" s="12">
        <f t="shared" ref="D124:F124" si="45">D125+D126+D127</f>
        <v>0.75</v>
      </c>
      <c r="E124" s="12">
        <f t="shared" si="45"/>
        <v>0.75</v>
      </c>
      <c r="F124" s="12">
        <f t="shared" si="45"/>
        <v>0.75</v>
      </c>
      <c r="G124" s="18">
        <f>G125+G126+G127</f>
        <v>0.75</v>
      </c>
      <c r="H124" s="18">
        <f>H125+H126+H127</f>
        <v>0.75</v>
      </c>
      <c r="I124" s="12">
        <f>I125+I126+I127</f>
        <v>0.75</v>
      </c>
      <c r="J124" s="12">
        <f t="shared" ref="J124:L124" si="46">J125+J126+J127</f>
        <v>0.75</v>
      </c>
      <c r="K124" s="12">
        <f t="shared" si="46"/>
        <v>0.35</v>
      </c>
      <c r="L124" s="12">
        <f t="shared" si="46"/>
        <v>0.35</v>
      </c>
    </row>
    <row r="125" spans="1:12" x14ac:dyDescent="0.2">
      <c r="A125" s="39" t="s">
        <v>56</v>
      </c>
      <c r="B125" s="6" t="s">
        <v>109</v>
      </c>
      <c r="C125" s="14">
        <v>0.08</v>
      </c>
      <c r="D125" s="14">
        <v>0.08</v>
      </c>
      <c r="E125" s="14">
        <v>0.08</v>
      </c>
      <c r="F125" s="14">
        <v>0.08</v>
      </c>
      <c r="G125" s="19">
        <v>0.08</v>
      </c>
      <c r="H125" s="19">
        <v>0.08</v>
      </c>
      <c r="I125" s="14">
        <v>0.08</v>
      </c>
      <c r="J125" s="14">
        <v>0.08</v>
      </c>
      <c r="K125" s="14">
        <v>0.04</v>
      </c>
      <c r="L125" s="14">
        <v>0.04</v>
      </c>
    </row>
    <row r="126" spans="1:12" x14ac:dyDescent="0.2">
      <c r="A126" s="39" t="s">
        <v>57</v>
      </c>
      <c r="B126" s="6" t="s">
        <v>111</v>
      </c>
      <c r="C126" s="14">
        <v>0.25</v>
      </c>
      <c r="D126" s="14">
        <v>0.25</v>
      </c>
      <c r="E126" s="14">
        <v>0.25</v>
      </c>
      <c r="F126" s="14">
        <v>0.25</v>
      </c>
      <c r="G126" s="19">
        <v>0.25</v>
      </c>
      <c r="H126" s="19">
        <v>0.25</v>
      </c>
      <c r="I126" s="14">
        <v>0.25</v>
      </c>
      <c r="J126" s="14">
        <v>0.25</v>
      </c>
      <c r="K126" s="14">
        <v>0.1</v>
      </c>
      <c r="L126" s="14">
        <v>0.1</v>
      </c>
    </row>
    <row r="127" spans="1:12" x14ac:dyDescent="0.2">
      <c r="A127" s="39" t="s">
        <v>110</v>
      </c>
      <c r="B127" s="6" t="s">
        <v>112</v>
      </c>
      <c r="C127" s="14">
        <v>0.42</v>
      </c>
      <c r="D127" s="14">
        <v>0.42</v>
      </c>
      <c r="E127" s="14">
        <v>0.42</v>
      </c>
      <c r="F127" s="14">
        <v>0.42</v>
      </c>
      <c r="G127" s="19">
        <v>0.42</v>
      </c>
      <c r="H127" s="19">
        <v>0.42</v>
      </c>
      <c r="I127" s="14">
        <v>0.42</v>
      </c>
      <c r="J127" s="14">
        <v>0.42</v>
      </c>
      <c r="K127" s="14">
        <v>0.21</v>
      </c>
      <c r="L127" s="14">
        <v>0.21</v>
      </c>
    </row>
    <row r="128" spans="1:12" x14ac:dyDescent="0.2">
      <c r="A128" s="73" t="s">
        <v>58</v>
      </c>
      <c r="B128" s="11" t="s">
        <v>8</v>
      </c>
      <c r="C128" s="12">
        <f t="shared" ref="C128:L128" si="47">C123+C124</f>
        <v>12.510000000000002</v>
      </c>
      <c r="D128" s="12">
        <f t="shared" si="47"/>
        <v>12.510000000000002</v>
      </c>
      <c r="E128" s="12">
        <f t="shared" si="47"/>
        <v>11.500000000000002</v>
      </c>
      <c r="F128" s="12">
        <f t="shared" si="47"/>
        <v>11.500000000000002</v>
      </c>
      <c r="G128" s="18">
        <f t="shared" si="47"/>
        <v>10.994610000000002</v>
      </c>
      <c r="H128" s="18">
        <f t="shared" si="47"/>
        <v>10.994610000000002</v>
      </c>
      <c r="I128" s="12">
        <f t="shared" si="47"/>
        <v>10.99</v>
      </c>
      <c r="J128" s="12">
        <f t="shared" si="47"/>
        <v>10.99</v>
      </c>
      <c r="K128" s="12">
        <f t="shared" si="47"/>
        <v>8.9499999999999993</v>
      </c>
      <c r="L128" s="12">
        <f t="shared" si="47"/>
        <v>8.9499999999999993</v>
      </c>
    </row>
    <row r="129" spans="1:12" x14ac:dyDescent="0.2">
      <c r="A129" s="39" t="s">
        <v>97</v>
      </c>
      <c r="B129" s="6" t="s">
        <v>95</v>
      </c>
      <c r="C129" s="14">
        <v>0.36</v>
      </c>
      <c r="D129" s="14">
        <v>0.36</v>
      </c>
      <c r="E129" s="14">
        <v>0.5</v>
      </c>
      <c r="F129" s="14">
        <v>0.5</v>
      </c>
      <c r="G129" s="41">
        <v>0.25130000000000002</v>
      </c>
      <c r="H129" s="41">
        <v>0.25130000000000002</v>
      </c>
      <c r="I129" s="14">
        <v>0.25</v>
      </c>
      <c r="J129" s="14">
        <v>0.25</v>
      </c>
      <c r="K129" s="14">
        <v>0.3</v>
      </c>
      <c r="L129" s="14">
        <v>0.3</v>
      </c>
    </row>
    <row r="130" spans="1:12" x14ac:dyDescent="0.2">
      <c r="A130" s="72" t="s">
        <v>98</v>
      </c>
      <c r="B130" s="11" t="s">
        <v>12</v>
      </c>
      <c r="C130" s="12">
        <f t="shared" ref="C130:L130" si="48">C128+C129</f>
        <v>12.870000000000001</v>
      </c>
      <c r="D130" s="12">
        <f t="shared" si="48"/>
        <v>12.870000000000001</v>
      </c>
      <c r="E130" s="12">
        <f t="shared" si="48"/>
        <v>12.000000000000002</v>
      </c>
      <c r="F130" s="12">
        <f t="shared" si="48"/>
        <v>12.000000000000002</v>
      </c>
      <c r="G130" s="18">
        <f t="shared" si="48"/>
        <v>11.245910000000002</v>
      </c>
      <c r="H130" s="18">
        <f t="shared" si="48"/>
        <v>11.245910000000002</v>
      </c>
      <c r="I130" s="12">
        <f t="shared" si="48"/>
        <v>11.24</v>
      </c>
      <c r="J130" s="12">
        <f t="shared" si="48"/>
        <v>11.24</v>
      </c>
      <c r="K130" s="12">
        <f t="shared" si="48"/>
        <v>9.25</v>
      </c>
      <c r="L130" s="12">
        <f t="shared" si="48"/>
        <v>9.25</v>
      </c>
    </row>
    <row r="131" spans="1:12" x14ac:dyDescent="0.2">
      <c r="A131" s="13"/>
      <c r="B131" s="6" t="s">
        <v>135</v>
      </c>
      <c r="C131" s="14">
        <v>2.57</v>
      </c>
      <c r="D131" s="14">
        <v>2.57</v>
      </c>
      <c r="E131" s="14">
        <v>2.4</v>
      </c>
      <c r="F131" s="14">
        <v>2.4</v>
      </c>
      <c r="G131" s="19">
        <v>2.25</v>
      </c>
      <c r="H131" s="19">
        <v>2.25</v>
      </c>
      <c r="I131" s="14">
        <v>2.25</v>
      </c>
      <c r="J131" s="14">
        <v>2.25</v>
      </c>
      <c r="K131" s="14">
        <v>1.85</v>
      </c>
      <c r="L131" s="14">
        <v>1.85</v>
      </c>
    </row>
    <row r="132" spans="1:12" x14ac:dyDescent="0.2">
      <c r="A132" s="72"/>
      <c r="B132" s="11" t="s">
        <v>9</v>
      </c>
      <c r="C132" s="42">
        <f>C130+C131</f>
        <v>15.440000000000001</v>
      </c>
      <c r="D132" s="42">
        <f t="shared" ref="D132:L132" si="49">D130+D131</f>
        <v>15.440000000000001</v>
      </c>
      <c r="E132" s="42">
        <f t="shared" si="49"/>
        <v>14.400000000000002</v>
      </c>
      <c r="F132" s="42">
        <f t="shared" si="49"/>
        <v>14.400000000000002</v>
      </c>
      <c r="G132" s="42">
        <f t="shared" si="49"/>
        <v>13.495910000000002</v>
      </c>
      <c r="H132" s="42">
        <f t="shared" si="49"/>
        <v>13.495910000000002</v>
      </c>
      <c r="I132" s="42">
        <f t="shared" si="49"/>
        <v>13.49</v>
      </c>
      <c r="J132" s="42">
        <f t="shared" si="49"/>
        <v>13.49</v>
      </c>
      <c r="K132" s="42">
        <f t="shared" si="49"/>
        <v>11.1</v>
      </c>
      <c r="L132" s="42">
        <f t="shared" si="49"/>
        <v>11.1</v>
      </c>
    </row>
    <row r="133" spans="1:12" hidden="1" outlineLevel="1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1:12" s="47" customFormat="1" hidden="1" outlineLevel="1" x14ac:dyDescent="0.2">
      <c r="A134" s="62"/>
      <c r="B134" s="62" t="s">
        <v>133</v>
      </c>
      <c r="C134" s="54">
        <v>14.76</v>
      </c>
      <c r="D134" s="54">
        <v>14.76</v>
      </c>
      <c r="E134" s="54">
        <v>13.74</v>
      </c>
      <c r="F134" s="54">
        <v>13.74</v>
      </c>
      <c r="G134" s="55">
        <v>12.84</v>
      </c>
      <c r="H134" s="55">
        <v>12.84</v>
      </c>
      <c r="I134" s="54">
        <v>12.84</v>
      </c>
      <c r="J134" s="54">
        <v>12.84</v>
      </c>
      <c r="K134" s="27">
        <v>10.49</v>
      </c>
      <c r="L134" s="27">
        <v>10.49</v>
      </c>
    </row>
    <row r="135" spans="1:12" s="47" customFormat="1" hidden="1" outlineLevel="1" x14ac:dyDescent="0.2">
      <c r="A135" s="62"/>
      <c r="B135" s="62" t="s">
        <v>121</v>
      </c>
      <c r="C135" s="27">
        <f t="shared" ref="C135:L135" si="50">C132*100/C134</f>
        <v>104.60704607046073</v>
      </c>
      <c r="D135" s="27">
        <f t="shared" si="50"/>
        <v>104.60704607046073</v>
      </c>
      <c r="E135" s="27">
        <f t="shared" si="50"/>
        <v>104.80349344978167</v>
      </c>
      <c r="F135" s="27">
        <f t="shared" si="50"/>
        <v>104.80349344978167</v>
      </c>
      <c r="G135" s="27">
        <f t="shared" si="50"/>
        <v>105.10833333333335</v>
      </c>
      <c r="H135" s="27">
        <f t="shared" si="50"/>
        <v>105.10833333333335</v>
      </c>
      <c r="I135" s="27">
        <f t="shared" si="50"/>
        <v>105.06230529595015</v>
      </c>
      <c r="J135" s="27">
        <f t="shared" si="50"/>
        <v>105.06230529595015</v>
      </c>
      <c r="K135" s="27">
        <f t="shared" si="50"/>
        <v>105.81506196377502</v>
      </c>
      <c r="L135" s="27">
        <f t="shared" si="50"/>
        <v>105.81506196377502</v>
      </c>
    </row>
    <row r="136" spans="1:12" s="47" customFormat="1" hidden="1" outlineLevel="1" x14ac:dyDescent="0.2">
      <c r="A136" s="62"/>
      <c r="B136" s="62" t="s">
        <v>122</v>
      </c>
      <c r="C136" s="27">
        <f t="shared" ref="C136:L136" si="51">C132-C134</f>
        <v>0.68000000000000149</v>
      </c>
      <c r="D136" s="27">
        <f t="shared" si="51"/>
        <v>0.68000000000000149</v>
      </c>
      <c r="E136" s="27">
        <f t="shared" si="51"/>
        <v>0.66000000000000192</v>
      </c>
      <c r="F136" s="27">
        <f t="shared" si="51"/>
        <v>0.66000000000000192</v>
      </c>
      <c r="G136" s="27">
        <f t="shared" si="51"/>
        <v>0.65591000000000221</v>
      </c>
      <c r="H136" s="27">
        <f t="shared" si="51"/>
        <v>0.65591000000000221</v>
      </c>
      <c r="I136" s="27">
        <f t="shared" si="51"/>
        <v>0.65000000000000036</v>
      </c>
      <c r="J136" s="27">
        <f t="shared" si="51"/>
        <v>0.65000000000000036</v>
      </c>
      <c r="K136" s="27">
        <f t="shared" si="51"/>
        <v>0.60999999999999943</v>
      </c>
      <c r="L136" s="27">
        <f t="shared" si="51"/>
        <v>0.60999999999999943</v>
      </c>
    </row>
    <row r="137" spans="1:12" hidden="1" outlineLevel="1" x14ac:dyDescent="0.2"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14.25" collapsed="1" x14ac:dyDescent="0.2">
      <c r="A138" s="86" t="s">
        <v>28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65"/>
    </row>
    <row r="139" spans="1:12" ht="14.25" x14ac:dyDescent="0.2">
      <c r="A139" s="87" t="s">
        <v>140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66"/>
    </row>
    <row r="141" spans="1:12" ht="12.75" customHeight="1" x14ac:dyDescent="0.2">
      <c r="A141" s="88" t="s">
        <v>89</v>
      </c>
      <c r="B141" s="89" t="s">
        <v>59</v>
      </c>
      <c r="C141" s="90" t="s">
        <v>13</v>
      </c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1:12" ht="165.75" customHeight="1" x14ac:dyDescent="0.2">
      <c r="A142" s="89"/>
      <c r="B142" s="90"/>
      <c r="C142" s="89" t="s">
        <v>14</v>
      </c>
      <c r="D142" s="89"/>
      <c r="E142" s="89" t="s">
        <v>15</v>
      </c>
      <c r="F142" s="89"/>
      <c r="G142" s="110" t="s">
        <v>16</v>
      </c>
      <c r="H142" s="110"/>
      <c r="I142" s="89" t="s">
        <v>17</v>
      </c>
      <c r="J142" s="89"/>
      <c r="K142" s="89" t="s">
        <v>18</v>
      </c>
      <c r="L142" s="89"/>
    </row>
    <row r="143" spans="1:12" ht="25.5" customHeight="1" x14ac:dyDescent="0.2">
      <c r="A143" s="67"/>
      <c r="B143" s="68"/>
      <c r="C143" s="67" t="s">
        <v>113</v>
      </c>
      <c r="D143" s="67" t="s">
        <v>114</v>
      </c>
      <c r="E143" s="67" t="s">
        <v>113</v>
      </c>
      <c r="F143" s="67" t="s">
        <v>114</v>
      </c>
      <c r="G143" s="71" t="s">
        <v>113</v>
      </c>
      <c r="H143" s="71" t="s">
        <v>114</v>
      </c>
      <c r="I143" s="67" t="s">
        <v>113</v>
      </c>
      <c r="J143" s="67" t="s">
        <v>114</v>
      </c>
      <c r="K143" s="67" t="s">
        <v>113</v>
      </c>
      <c r="L143" s="67" t="s">
        <v>114</v>
      </c>
    </row>
    <row r="144" spans="1:12" ht="25.5" x14ac:dyDescent="0.2">
      <c r="A144" s="56">
        <v>1</v>
      </c>
      <c r="B144" s="11" t="s">
        <v>27</v>
      </c>
      <c r="C144" s="12">
        <f t="shared" ref="C144:L144" si="52">SUM(C145:C148)</f>
        <v>3.23</v>
      </c>
      <c r="D144" s="12">
        <f t="shared" si="52"/>
        <v>3.23</v>
      </c>
      <c r="E144" s="12">
        <f t="shared" si="52"/>
        <v>3.23</v>
      </c>
      <c r="F144" s="12">
        <f t="shared" si="52"/>
        <v>3.23</v>
      </c>
      <c r="G144" s="18">
        <f t="shared" si="52"/>
        <v>3.23</v>
      </c>
      <c r="H144" s="18">
        <f t="shared" si="52"/>
        <v>3.23</v>
      </c>
      <c r="I144" s="12">
        <f t="shared" si="52"/>
        <v>3.23</v>
      </c>
      <c r="J144" s="12">
        <f t="shared" si="52"/>
        <v>3.23</v>
      </c>
      <c r="K144" s="24">
        <f t="shared" si="52"/>
        <v>3.23</v>
      </c>
      <c r="L144" s="24">
        <f t="shared" si="52"/>
        <v>3.23</v>
      </c>
    </row>
    <row r="145" spans="1:12" ht="25.5" x14ac:dyDescent="0.2">
      <c r="A145" s="39" t="s">
        <v>90</v>
      </c>
      <c r="B145" s="6" t="s">
        <v>60</v>
      </c>
      <c r="C145" s="16">
        <v>2.04</v>
      </c>
      <c r="D145" s="16">
        <v>2.04</v>
      </c>
      <c r="E145" s="16">
        <v>2.04</v>
      </c>
      <c r="F145" s="16">
        <v>2.04</v>
      </c>
      <c r="G145" s="20">
        <v>2.04</v>
      </c>
      <c r="H145" s="20">
        <v>2.04</v>
      </c>
      <c r="I145" s="16">
        <v>2.04</v>
      </c>
      <c r="J145" s="16">
        <v>2.04</v>
      </c>
      <c r="K145" s="16">
        <v>2.04</v>
      </c>
      <c r="L145" s="16">
        <v>2.04</v>
      </c>
    </row>
    <row r="146" spans="1:12" x14ac:dyDescent="0.2">
      <c r="A146" s="39" t="s">
        <v>91</v>
      </c>
      <c r="B146" s="6" t="s">
        <v>61</v>
      </c>
      <c r="C146" s="16">
        <v>0.61</v>
      </c>
      <c r="D146" s="16">
        <v>0.61</v>
      </c>
      <c r="E146" s="16">
        <v>0.61</v>
      </c>
      <c r="F146" s="16">
        <v>0.61</v>
      </c>
      <c r="G146" s="20">
        <v>0.61</v>
      </c>
      <c r="H146" s="20">
        <v>0.61</v>
      </c>
      <c r="I146" s="16">
        <v>0.61</v>
      </c>
      <c r="J146" s="16">
        <v>0.61</v>
      </c>
      <c r="K146" s="16">
        <v>0.61</v>
      </c>
      <c r="L146" s="16">
        <v>0.61</v>
      </c>
    </row>
    <row r="147" spans="1:12" x14ac:dyDescent="0.2">
      <c r="A147" s="39" t="s">
        <v>92</v>
      </c>
      <c r="B147" s="6" t="s">
        <v>78</v>
      </c>
      <c r="C147" s="17">
        <v>0.52</v>
      </c>
      <c r="D147" s="17">
        <v>0.52</v>
      </c>
      <c r="E147" s="16">
        <v>0.52</v>
      </c>
      <c r="F147" s="16">
        <v>0.52</v>
      </c>
      <c r="G147" s="20">
        <v>0.52</v>
      </c>
      <c r="H147" s="20">
        <v>0.52</v>
      </c>
      <c r="I147" s="16">
        <v>0.52</v>
      </c>
      <c r="J147" s="16">
        <v>0.52</v>
      </c>
      <c r="K147" s="16">
        <v>0.52</v>
      </c>
      <c r="L147" s="16">
        <v>0.52</v>
      </c>
    </row>
    <row r="148" spans="1:12" x14ac:dyDescent="0.2">
      <c r="A148" s="39" t="s">
        <v>62</v>
      </c>
      <c r="B148" s="6" t="s">
        <v>88</v>
      </c>
      <c r="C148" s="16">
        <v>0.06</v>
      </c>
      <c r="D148" s="16">
        <v>0.06</v>
      </c>
      <c r="E148" s="16">
        <v>0.06</v>
      </c>
      <c r="F148" s="16">
        <v>0.06</v>
      </c>
      <c r="G148" s="20">
        <v>0.06</v>
      </c>
      <c r="H148" s="20">
        <v>0.06</v>
      </c>
      <c r="I148" s="16">
        <v>0.06</v>
      </c>
      <c r="J148" s="16">
        <v>0.06</v>
      </c>
      <c r="K148" s="16">
        <v>0.06</v>
      </c>
      <c r="L148" s="16">
        <v>0.06</v>
      </c>
    </row>
    <row r="149" spans="1:12" ht="25.5" x14ac:dyDescent="0.2">
      <c r="A149" s="56">
        <v>2</v>
      </c>
      <c r="B149" s="11" t="s">
        <v>26</v>
      </c>
      <c r="C149" s="12">
        <f t="shared" ref="C149:L149" si="53">C150+C151+C152+C153</f>
        <v>0.9900000000000001</v>
      </c>
      <c r="D149" s="12">
        <f t="shared" si="53"/>
        <v>0.9900000000000001</v>
      </c>
      <c r="E149" s="12">
        <f t="shared" si="53"/>
        <v>0.9900000000000001</v>
      </c>
      <c r="F149" s="12">
        <f t="shared" si="53"/>
        <v>0.9900000000000001</v>
      </c>
      <c r="G149" s="18">
        <f t="shared" si="53"/>
        <v>0.9900000000000001</v>
      </c>
      <c r="H149" s="18">
        <f t="shared" si="53"/>
        <v>0.9900000000000001</v>
      </c>
      <c r="I149" s="24">
        <f t="shared" si="53"/>
        <v>1.53</v>
      </c>
      <c r="J149" s="24">
        <f t="shared" si="53"/>
        <v>1.53</v>
      </c>
      <c r="K149" s="24">
        <f t="shared" si="53"/>
        <v>1.04</v>
      </c>
      <c r="L149" s="24">
        <f t="shared" si="53"/>
        <v>1.04</v>
      </c>
    </row>
    <row r="150" spans="1:12" ht="38.25" x14ac:dyDescent="0.2">
      <c r="A150" s="39" t="s">
        <v>63</v>
      </c>
      <c r="B150" s="6" t="s">
        <v>64</v>
      </c>
      <c r="C150" s="17">
        <v>0.53</v>
      </c>
      <c r="D150" s="17">
        <v>0.53</v>
      </c>
      <c r="E150" s="17">
        <v>0.53</v>
      </c>
      <c r="F150" s="17">
        <v>0.53</v>
      </c>
      <c r="G150" s="20">
        <v>0.53</v>
      </c>
      <c r="H150" s="20">
        <v>0.53</v>
      </c>
      <c r="I150" s="16">
        <v>0.84</v>
      </c>
      <c r="J150" s="16">
        <v>0.84</v>
      </c>
      <c r="K150" s="16">
        <v>0.56999999999999995</v>
      </c>
      <c r="L150" s="16">
        <v>0.56999999999999995</v>
      </c>
    </row>
    <row r="151" spans="1:12" x14ac:dyDescent="0.2">
      <c r="A151" s="39" t="s">
        <v>65</v>
      </c>
      <c r="B151" s="6" t="s">
        <v>61</v>
      </c>
      <c r="C151" s="17">
        <v>0.16</v>
      </c>
      <c r="D151" s="17">
        <v>0.16</v>
      </c>
      <c r="E151" s="17">
        <v>0.16</v>
      </c>
      <c r="F151" s="17">
        <v>0.16</v>
      </c>
      <c r="G151" s="20">
        <v>0.16</v>
      </c>
      <c r="H151" s="20">
        <v>0.16</v>
      </c>
      <c r="I151" s="16">
        <v>0.24</v>
      </c>
      <c r="J151" s="16">
        <v>0.24</v>
      </c>
      <c r="K151" s="16">
        <v>0.17</v>
      </c>
      <c r="L151" s="16">
        <v>0.17</v>
      </c>
    </row>
    <row r="152" spans="1:12" x14ac:dyDescent="0.2">
      <c r="A152" s="39" t="s">
        <v>66</v>
      </c>
      <c r="B152" s="6" t="s">
        <v>78</v>
      </c>
      <c r="C152" s="17">
        <v>0.28000000000000003</v>
      </c>
      <c r="D152" s="17">
        <v>0.28000000000000003</v>
      </c>
      <c r="E152" s="17">
        <v>0.28000000000000003</v>
      </c>
      <c r="F152" s="17">
        <v>0.28000000000000003</v>
      </c>
      <c r="G152" s="20">
        <v>0.28000000000000003</v>
      </c>
      <c r="H152" s="20">
        <v>0.28000000000000003</v>
      </c>
      <c r="I152" s="16">
        <v>0.43</v>
      </c>
      <c r="J152" s="16">
        <v>0.43</v>
      </c>
      <c r="K152" s="16">
        <v>0.28999999999999998</v>
      </c>
      <c r="L152" s="16">
        <v>0.28999999999999998</v>
      </c>
    </row>
    <row r="153" spans="1:12" x14ac:dyDescent="0.2">
      <c r="A153" s="39" t="s">
        <v>67</v>
      </c>
      <c r="B153" s="6" t="s">
        <v>88</v>
      </c>
      <c r="C153" s="17">
        <v>0.02</v>
      </c>
      <c r="D153" s="17">
        <v>0.02</v>
      </c>
      <c r="E153" s="17">
        <v>0.02</v>
      </c>
      <c r="F153" s="17">
        <v>0.02</v>
      </c>
      <c r="G153" s="20">
        <v>0.02</v>
      </c>
      <c r="H153" s="20">
        <v>0.02</v>
      </c>
      <c r="I153" s="16">
        <v>0.02</v>
      </c>
      <c r="J153" s="16">
        <v>0.02</v>
      </c>
      <c r="K153" s="16">
        <v>0.01</v>
      </c>
      <c r="L153" s="16">
        <v>0.01</v>
      </c>
    </row>
    <row r="154" spans="1:12" x14ac:dyDescent="0.2">
      <c r="A154" s="73"/>
      <c r="B154" s="11" t="s">
        <v>11</v>
      </c>
      <c r="C154" s="12">
        <f t="shared" ref="C154:L154" si="54">C144+C149</f>
        <v>4.22</v>
      </c>
      <c r="D154" s="12">
        <f t="shared" si="54"/>
        <v>4.22</v>
      </c>
      <c r="E154" s="12">
        <f t="shared" si="54"/>
        <v>4.22</v>
      </c>
      <c r="F154" s="12">
        <f t="shared" si="54"/>
        <v>4.22</v>
      </c>
      <c r="G154" s="18">
        <f t="shared" si="54"/>
        <v>4.22</v>
      </c>
      <c r="H154" s="18">
        <f t="shared" si="54"/>
        <v>4.22</v>
      </c>
      <c r="I154" s="12">
        <f t="shared" si="54"/>
        <v>4.76</v>
      </c>
      <c r="J154" s="12">
        <f t="shared" si="54"/>
        <v>4.76</v>
      </c>
      <c r="K154" s="12">
        <f t="shared" si="54"/>
        <v>4.2699999999999996</v>
      </c>
      <c r="L154" s="12">
        <f t="shared" si="54"/>
        <v>4.2699999999999996</v>
      </c>
    </row>
    <row r="155" spans="1:12" s="4" customFormat="1" x14ac:dyDescent="0.2">
      <c r="A155" s="73" t="s">
        <v>44</v>
      </c>
      <c r="B155" s="11" t="s">
        <v>19</v>
      </c>
      <c r="C155" s="12">
        <f>C156+C157</f>
        <v>1.03</v>
      </c>
      <c r="D155" s="12">
        <f t="shared" ref="D155:F155" si="55">D156+D157</f>
        <v>1.03</v>
      </c>
      <c r="E155" s="12">
        <f t="shared" si="55"/>
        <v>1.03</v>
      </c>
      <c r="F155" s="12">
        <f t="shared" si="55"/>
        <v>1.03</v>
      </c>
      <c r="G155" s="18">
        <f>G156+G157</f>
        <v>1.03</v>
      </c>
      <c r="H155" s="18">
        <f>H156+H157</f>
        <v>1.03</v>
      </c>
      <c r="I155" s="12">
        <f>I156+I157</f>
        <v>1.1599999999999999</v>
      </c>
      <c r="J155" s="12">
        <f t="shared" ref="J155:L155" si="56">J156+J157</f>
        <v>1.1599999999999999</v>
      </c>
      <c r="K155" s="12">
        <f t="shared" si="56"/>
        <v>0.52</v>
      </c>
      <c r="L155" s="12">
        <f t="shared" si="56"/>
        <v>0.52</v>
      </c>
    </row>
    <row r="156" spans="1:12" x14ac:dyDescent="0.2">
      <c r="A156" s="39" t="s">
        <v>70</v>
      </c>
      <c r="B156" s="6" t="s">
        <v>109</v>
      </c>
      <c r="C156" s="14">
        <v>0.82</v>
      </c>
      <c r="D156" s="14">
        <v>0.82</v>
      </c>
      <c r="E156" s="14">
        <v>0.82</v>
      </c>
      <c r="F156" s="14">
        <v>0.82</v>
      </c>
      <c r="G156" s="19">
        <v>0.82</v>
      </c>
      <c r="H156" s="19">
        <v>0.82</v>
      </c>
      <c r="I156" s="14">
        <v>0.82</v>
      </c>
      <c r="J156" s="14">
        <v>0.82</v>
      </c>
      <c r="K156" s="14">
        <v>0.41</v>
      </c>
      <c r="L156" s="14">
        <v>0.41</v>
      </c>
    </row>
    <row r="157" spans="1:12" x14ac:dyDescent="0.2">
      <c r="A157" s="39" t="s">
        <v>103</v>
      </c>
      <c r="B157" s="6" t="s">
        <v>111</v>
      </c>
      <c r="C157" s="14">
        <v>0.21</v>
      </c>
      <c r="D157" s="14">
        <v>0.21</v>
      </c>
      <c r="E157" s="14">
        <v>0.21</v>
      </c>
      <c r="F157" s="14">
        <v>0.21</v>
      </c>
      <c r="G157" s="19">
        <v>0.21</v>
      </c>
      <c r="H157" s="19">
        <v>0.21</v>
      </c>
      <c r="I157" s="14">
        <v>0.34</v>
      </c>
      <c r="J157" s="14">
        <v>0.34</v>
      </c>
      <c r="K157" s="14">
        <v>0.11</v>
      </c>
      <c r="L157" s="14">
        <v>0.11</v>
      </c>
    </row>
    <row r="158" spans="1:12" x14ac:dyDescent="0.2">
      <c r="A158" s="72"/>
      <c r="B158" s="11" t="s">
        <v>8</v>
      </c>
      <c r="C158" s="12">
        <f t="shared" ref="C158:L158" si="57">C154+C155</f>
        <v>5.25</v>
      </c>
      <c r="D158" s="12">
        <f t="shared" si="57"/>
        <v>5.25</v>
      </c>
      <c r="E158" s="12">
        <f t="shared" si="57"/>
        <v>5.25</v>
      </c>
      <c r="F158" s="12">
        <f t="shared" si="57"/>
        <v>5.25</v>
      </c>
      <c r="G158" s="18">
        <f t="shared" si="57"/>
        <v>5.25</v>
      </c>
      <c r="H158" s="18">
        <f t="shared" si="57"/>
        <v>5.25</v>
      </c>
      <c r="I158" s="12">
        <f t="shared" si="57"/>
        <v>5.92</v>
      </c>
      <c r="J158" s="12">
        <f t="shared" si="57"/>
        <v>5.92</v>
      </c>
      <c r="K158" s="12">
        <f t="shared" si="57"/>
        <v>4.7899999999999991</v>
      </c>
      <c r="L158" s="12">
        <f t="shared" si="57"/>
        <v>4.7899999999999991</v>
      </c>
    </row>
    <row r="159" spans="1:12" x14ac:dyDescent="0.2">
      <c r="A159" s="13"/>
      <c r="B159" s="6" t="s">
        <v>95</v>
      </c>
      <c r="C159" s="14">
        <v>0.34</v>
      </c>
      <c r="D159" s="14">
        <v>0.34</v>
      </c>
      <c r="E159" s="14">
        <v>0.37</v>
      </c>
      <c r="F159" s="14">
        <v>0.37</v>
      </c>
      <c r="G159" s="41">
        <v>0.26350000000000001</v>
      </c>
      <c r="H159" s="41">
        <v>0.26350000000000001</v>
      </c>
      <c r="I159" s="14">
        <v>0.3</v>
      </c>
      <c r="J159" s="14">
        <v>0.3</v>
      </c>
      <c r="K159" s="14">
        <v>0.24</v>
      </c>
      <c r="L159" s="14">
        <v>0.24</v>
      </c>
    </row>
    <row r="160" spans="1:12" x14ac:dyDescent="0.2">
      <c r="A160" s="72"/>
      <c r="B160" s="11" t="s">
        <v>12</v>
      </c>
      <c r="C160" s="12">
        <f t="shared" ref="C160:L160" si="58">C158+C159</f>
        <v>5.59</v>
      </c>
      <c r="D160" s="12">
        <f t="shared" si="58"/>
        <v>5.59</v>
      </c>
      <c r="E160" s="12">
        <f t="shared" si="58"/>
        <v>5.62</v>
      </c>
      <c r="F160" s="12">
        <f t="shared" si="58"/>
        <v>5.62</v>
      </c>
      <c r="G160" s="18">
        <f t="shared" si="58"/>
        <v>5.5134999999999996</v>
      </c>
      <c r="H160" s="18">
        <f t="shared" si="58"/>
        <v>5.5134999999999996</v>
      </c>
      <c r="I160" s="12">
        <f t="shared" si="58"/>
        <v>6.22</v>
      </c>
      <c r="J160" s="12">
        <f t="shared" si="58"/>
        <v>6.22</v>
      </c>
      <c r="K160" s="12">
        <f t="shared" si="58"/>
        <v>5.0299999999999994</v>
      </c>
      <c r="L160" s="12">
        <f t="shared" si="58"/>
        <v>5.0299999999999994</v>
      </c>
    </row>
    <row r="161" spans="1:12" x14ac:dyDescent="0.2">
      <c r="A161" s="13"/>
      <c r="B161" s="6" t="s">
        <v>135</v>
      </c>
      <c r="C161" s="14">
        <v>1.1200000000000001</v>
      </c>
      <c r="D161" s="14">
        <v>1.1200000000000001</v>
      </c>
      <c r="E161" s="14">
        <v>1.1200000000000001</v>
      </c>
      <c r="F161" s="14">
        <v>1.1200000000000001</v>
      </c>
      <c r="G161" s="19">
        <v>1.103</v>
      </c>
      <c r="H161" s="19">
        <v>1.103</v>
      </c>
      <c r="I161" s="14">
        <v>1.24</v>
      </c>
      <c r="J161" s="14">
        <v>1.24</v>
      </c>
      <c r="K161" s="14">
        <v>1.01</v>
      </c>
      <c r="L161" s="14">
        <v>1.01</v>
      </c>
    </row>
    <row r="162" spans="1:12" x14ac:dyDescent="0.2">
      <c r="A162" s="72"/>
      <c r="B162" s="11" t="s">
        <v>9</v>
      </c>
      <c r="C162" s="42">
        <f t="shared" ref="C162:L162" si="59">C160+C161</f>
        <v>6.71</v>
      </c>
      <c r="D162" s="42">
        <f t="shared" si="59"/>
        <v>6.71</v>
      </c>
      <c r="E162" s="42">
        <f t="shared" si="59"/>
        <v>6.74</v>
      </c>
      <c r="F162" s="42">
        <f t="shared" si="59"/>
        <v>6.74</v>
      </c>
      <c r="G162" s="42">
        <f t="shared" si="59"/>
        <v>6.6164999999999994</v>
      </c>
      <c r="H162" s="42">
        <f t="shared" si="59"/>
        <v>6.6164999999999994</v>
      </c>
      <c r="I162" s="42">
        <f t="shared" si="59"/>
        <v>7.46</v>
      </c>
      <c r="J162" s="42">
        <f t="shared" si="59"/>
        <v>7.46</v>
      </c>
      <c r="K162" s="42">
        <f t="shared" si="59"/>
        <v>6.0399999999999991</v>
      </c>
      <c r="L162" s="42">
        <f t="shared" si="59"/>
        <v>6.0399999999999991</v>
      </c>
    </row>
    <row r="163" spans="1:12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1:12" s="47" customFormat="1" hidden="1" outlineLevel="1" x14ac:dyDescent="0.2">
      <c r="A164" s="62"/>
      <c r="B164" s="62" t="s">
        <v>133</v>
      </c>
      <c r="C164" s="54">
        <v>6.6</v>
      </c>
      <c r="D164" s="54">
        <v>6.6</v>
      </c>
      <c r="E164" s="54">
        <v>6.63</v>
      </c>
      <c r="F164" s="54">
        <v>6.63</v>
      </c>
      <c r="G164" s="28">
        <v>6.5048000000000004</v>
      </c>
      <c r="H164" s="28">
        <v>6.5048000000000004</v>
      </c>
      <c r="I164" s="54">
        <v>7.34</v>
      </c>
      <c r="J164" s="54">
        <v>7.34</v>
      </c>
      <c r="K164" s="54">
        <v>5.94</v>
      </c>
      <c r="L164" s="54">
        <v>5.94</v>
      </c>
    </row>
    <row r="165" spans="1:12" s="47" customFormat="1" hidden="1" outlineLevel="1" x14ac:dyDescent="0.2">
      <c r="A165" s="62"/>
      <c r="B165" s="62" t="s">
        <v>121</v>
      </c>
      <c r="C165" s="27">
        <f t="shared" ref="C165:L165" si="60">C162*100/C164</f>
        <v>101.66666666666667</v>
      </c>
      <c r="D165" s="27">
        <f t="shared" si="60"/>
        <v>101.66666666666667</v>
      </c>
      <c r="E165" s="27">
        <f t="shared" si="60"/>
        <v>101.65912518853696</v>
      </c>
      <c r="F165" s="27">
        <f t="shared" si="60"/>
        <v>101.65912518853696</v>
      </c>
      <c r="G165" s="27">
        <f t="shared" si="60"/>
        <v>101.71719345713933</v>
      </c>
      <c r="H165" s="27">
        <f t="shared" si="60"/>
        <v>101.71719345713933</v>
      </c>
      <c r="I165" s="27">
        <f t="shared" si="60"/>
        <v>101.63487738419619</v>
      </c>
      <c r="J165" s="27">
        <f t="shared" si="60"/>
        <v>101.63487738419619</v>
      </c>
      <c r="K165" s="27">
        <f t="shared" si="60"/>
        <v>101.68350168350166</v>
      </c>
      <c r="L165" s="27">
        <f t="shared" si="60"/>
        <v>101.68350168350166</v>
      </c>
    </row>
    <row r="166" spans="1:12" s="47" customFormat="1" hidden="1" outlineLevel="1" x14ac:dyDescent="0.2">
      <c r="A166" s="62"/>
      <c r="B166" s="62" t="s">
        <v>122</v>
      </c>
      <c r="C166" s="27">
        <f t="shared" ref="C166:L166" si="61">C162-C164</f>
        <v>0.11000000000000032</v>
      </c>
      <c r="D166" s="27">
        <f t="shared" si="61"/>
        <v>0.11000000000000032</v>
      </c>
      <c r="E166" s="27">
        <f t="shared" si="61"/>
        <v>0.11000000000000032</v>
      </c>
      <c r="F166" s="27">
        <f t="shared" si="61"/>
        <v>0.11000000000000032</v>
      </c>
      <c r="G166" s="27">
        <f t="shared" si="61"/>
        <v>0.11169999999999902</v>
      </c>
      <c r="H166" s="27">
        <f t="shared" si="61"/>
        <v>0.11169999999999902</v>
      </c>
      <c r="I166" s="27">
        <f t="shared" si="61"/>
        <v>0.12000000000000011</v>
      </c>
      <c r="J166" s="27">
        <f t="shared" si="61"/>
        <v>0.12000000000000011</v>
      </c>
      <c r="K166" s="27">
        <f t="shared" si="61"/>
        <v>9.9999999999998757E-2</v>
      </c>
      <c r="L166" s="27">
        <f t="shared" si="61"/>
        <v>9.9999999999998757E-2</v>
      </c>
    </row>
    <row r="167" spans="1:12" collapsed="1" x14ac:dyDescent="0.2"/>
  </sheetData>
  <mergeCells count="45">
    <mergeCell ref="A163:L163"/>
    <mergeCell ref="A138:K138"/>
    <mergeCell ref="A139:K139"/>
    <mergeCell ref="A141:A142"/>
    <mergeCell ref="B141:B142"/>
    <mergeCell ref="C141:L141"/>
    <mergeCell ref="C142:D142"/>
    <mergeCell ref="E142:F142"/>
    <mergeCell ref="G142:H142"/>
    <mergeCell ref="I142:J142"/>
    <mergeCell ref="K142:L142"/>
    <mergeCell ref="A133:L133"/>
    <mergeCell ref="A84:K84"/>
    <mergeCell ref="A85:K85"/>
    <mergeCell ref="A87:A88"/>
    <mergeCell ref="B87:B88"/>
    <mergeCell ref="C87:L87"/>
    <mergeCell ref="C88:D88"/>
    <mergeCell ref="E88:F88"/>
    <mergeCell ref="G88:H88"/>
    <mergeCell ref="I88:J88"/>
    <mergeCell ref="K88:L88"/>
    <mergeCell ref="A79:L79"/>
    <mergeCell ref="A61:A63"/>
    <mergeCell ref="A64:L64"/>
    <mergeCell ref="A70:B70"/>
    <mergeCell ref="A72:A74"/>
    <mergeCell ref="A75:L75"/>
    <mergeCell ref="A78:B78"/>
    <mergeCell ref="A60:L60"/>
    <mergeCell ref="A2:K2"/>
    <mergeCell ref="A3:K3"/>
    <mergeCell ref="A5:A6"/>
    <mergeCell ref="B5:B6"/>
    <mergeCell ref="C5:L5"/>
    <mergeCell ref="C6:D6"/>
    <mergeCell ref="E6:F6"/>
    <mergeCell ref="G6:H6"/>
    <mergeCell ref="I6:J6"/>
    <mergeCell ref="K6:L6"/>
    <mergeCell ref="A51:L51"/>
    <mergeCell ref="A52:A54"/>
    <mergeCell ref="A55:L55"/>
    <mergeCell ref="A58:L58"/>
    <mergeCell ref="A59:B59"/>
  </mergeCells>
  <conditionalFormatting sqref="C53:L53">
    <cfRule type="cellIs" dxfId="5" priority="6" stopIfTrue="1" operator="greaterThan">
      <formula>103.9</formula>
    </cfRule>
  </conditionalFormatting>
  <conditionalFormatting sqref="C135:L135">
    <cfRule type="cellIs" dxfId="4" priority="5" stopIfTrue="1" operator="greaterThan">
      <formula>103.9</formula>
    </cfRule>
  </conditionalFormatting>
  <conditionalFormatting sqref="C165:L165">
    <cfRule type="cellIs" dxfId="3" priority="4" stopIfTrue="1" operator="greaterThan">
      <formula>103.9</formula>
    </cfRule>
  </conditionalFormatting>
  <conditionalFormatting sqref="C73:L73">
    <cfRule type="cellIs" dxfId="2" priority="3" operator="greaterThan">
      <formula>104</formula>
    </cfRule>
  </conditionalFormatting>
  <conditionalFormatting sqref="C81:L81">
    <cfRule type="cellIs" dxfId="1" priority="2" operator="greaterThan">
      <formula>104</formula>
    </cfRule>
  </conditionalFormatting>
  <conditionalFormatting sqref="C62:L62">
    <cfRule type="cellIs" dxfId="0" priority="1" operator="greaterThan">
      <formula>104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3" fitToHeight="0" orientation="portrait" r:id="rId1"/>
  <headerFooter alignWithMargins="0">
    <oddFooter>&amp;LГлавный специалист ОЭиП
Полищук О.С.</oddFooter>
  </headerFooter>
  <rowBreaks count="2" manualBreakCount="2">
    <brk id="82" max="16383" man="1"/>
    <brk id="1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Калькуляция</vt:lpstr>
      <vt:lpstr>Калькуляция!Область_печати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</dc:creator>
  <cp:lastModifiedBy>Полищук Ольга Сергеевна</cp:lastModifiedBy>
  <cp:lastPrinted>2018-06-06T05:40:26Z</cp:lastPrinted>
  <dcterms:created xsi:type="dcterms:W3CDTF">2002-12-23T05:10:14Z</dcterms:created>
  <dcterms:modified xsi:type="dcterms:W3CDTF">2019-01-09T11:14:06Z</dcterms:modified>
  <cp:contentStatus/>
</cp:coreProperties>
</file>