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tabRatio="887" activeTab="0"/>
  </bookViews>
  <sheets>
    <sheet name="Калькуляции" sheetId="1" r:id="rId1"/>
  </sheets>
  <definedNames>
    <definedName name="_xlnm.Print_Area" localSheetId="0">'Калькуляции'!$A$1:$G$130</definedName>
  </definedNames>
  <calcPr fullCalcOnLoad="1"/>
</workbook>
</file>

<file path=xl/sharedStrings.xml><?xml version="1.0" encoding="utf-8"?>
<sst xmlns="http://schemas.openxmlformats.org/spreadsheetml/2006/main" count="227" uniqueCount="110">
  <si>
    <t>Итого прямых затрат</t>
  </si>
  <si>
    <t>Итого с рентабельностью</t>
  </si>
  <si>
    <t>Плановая калькуляция себестоимости содержания и текущего</t>
  </si>
  <si>
    <t>№п/п</t>
  </si>
  <si>
    <t>Наименование статей затрат</t>
  </si>
  <si>
    <t>Ремонт и обслуживание конструктивных элементов жилых зданий</t>
  </si>
  <si>
    <t>1.1</t>
  </si>
  <si>
    <t>Заработная плата рабочих,выполняющих ремонт конструктивных элементов жилых зданий</t>
  </si>
  <si>
    <t>1.2</t>
  </si>
  <si>
    <t>Отчисления на социальные нужды</t>
  </si>
  <si>
    <t>1.3</t>
  </si>
  <si>
    <t>Материалы</t>
  </si>
  <si>
    <t>1.4</t>
  </si>
  <si>
    <t>Прочие расходы</t>
  </si>
  <si>
    <t>Ремонт и обслуживание внутридомового инженерного оборудования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</si>
  <si>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</si>
  <si>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</si>
  <si>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</si>
  <si>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</si>
  <si>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</si>
  <si>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</si>
  <si>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</si>
  <si>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</si>
  <si>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</si>
  <si>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</si>
  <si>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</si>
  <si>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</si>
  <si>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4.</t>
  </si>
  <si>
    <t>Услуги сторонних организаций:</t>
  </si>
  <si>
    <t>Проверка  дымоходов и вентканалов</t>
  </si>
  <si>
    <t>Дезинсекция,дератизация</t>
  </si>
  <si>
    <t>Противопожарные мероприятия</t>
  </si>
  <si>
    <t>Взыскание задолженности за ЖКУ</t>
  </si>
  <si>
    <t>Техническое освидетельствование лифтов</t>
  </si>
  <si>
    <t>5.</t>
  </si>
  <si>
    <t>Прочие прямые затраты</t>
  </si>
  <si>
    <t>5.1.</t>
  </si>
  <si>
    <t>Мероприятия по энергосбережению</t>
  </si>
  <si>
    <t>5.2.</t>
  </si>
  <si>
    <t>Оплата работ по управлению жилым фондом</t>
  </si>
  <si>
    <t>5.3.</t>
  </si>
  <si>
    <t>Затраты на выпуск платежных документов по ЖУ (2,6%)</t>
  </si>
  <si>
    <t>5.4.</t>
  </si>
  <si>
    <t>Затраты на выпуск платежных документов по КУ</t>
  </si>
  <si>
    <t>5.6.</t>
  </si>
  <si>
    <t>АДС</t>
  </si>
  <si>
    <t>в т.ч.диспетчерская служба</t>
  </si>
  <si>
    <t>6.</t>
  </si>
  <si>
    <t>7.</t>
  </si>
  <si>
    <t>Общеэксплуатационные расходы</t>
  </si>
  <si>
    <t>8.</t>
  </si>
  <si>
    <t>Всего расходов по эксплуатации</t>
  </si>
  <si>
    <t>9.</t>
  </si>
  <si>
    <t>10.</t>
  </si>
  <si>
    <t>11.</t>
  </si>
  <si>
    <t>12.</t>
  </si>
  <si>
    <t>Всего с НДС</t>
  </si>
  <si>
    <t xml:space="preserve">Плановая калькуляция себестоимости содержания </t>
  </si>
  <si>
    <t>5.1</t>
  </si>
  <si>
    <t>5.2</t>
  </si>
  <si>
    <t>5.3</t>
  </si>
  <si>
    <t>5.4</t>
  </si>
  <si>
    <t>5.5</t>
  </si>
  <si>
    <t>Плановая калькуляция себестоимости  текущего</t>
  </si>
  <si>
    <t>Рентабельность</t>
  </si>
  <si>
    <t>Проверка внутридомового газового оборудования</t>
  </si>
  <si>
    <t>Прием отработанных ртутьсодержащих ламп</t>
  </si>
  <si>
    <t>5.5.</t>
  </si>
  <si>
    <t>5.5.1</t>
  </si>
  <si>
    <t>Исполнение функиций по приему и передачи в органы регистроационного учета документов</t>
  </si>
  <si>
    <t>Многоквартирные дома, имеющие в составе общего имущества помещения санитарно-гигиенического и бытового назначения</t>
  </si>
  <si>
    <t>оборудованные общими душевыми</t>
  </si>
  <si>
    <t>оборудованные общими кухнями и блоками душевых при жилых комнатах в каждой секции здания</t>
  </si>
  <si>
    <t>с эл. плитами</t>
  </si>
  <si>
    <t>ХВС</t>
  </si>
  <si>
    <t>ГВС</t>
  </si>
  <si>
    <t>Эл.Эн.</t>
  </si>
  <si>
    <t>с газ. Плитами</t>
  </si>
  <si>
    <t xml:space="preserve">с эл. Плитами </t>
  </si>
  <si>
    <t xml:space="preserve">с эл. плитами </t>
  </si>
  <si>
    <t>с лифтом</t>
  </si>
  <si>
    <t>без лифта</t>
  </si>
  <si>
    <t>Итого за содержание и текущий ремонт жилого помещения с НДС</t>
  </si>
  <si>
    <t>13</t>
  </si>
  <si>
    <t>13.1</t>
  </si>
  <si>
    <t>13.2</t>
  </si>
  <si>
    <t>13.3</t>
  </si>
  <si>
    <t>14.</t>
  </si>
  <si>
    <t>Уборка лестничных клеток (с НДС)</t>
  </si>
  <si>
    <t>Плата за ОДН (с НДС)</t>
  </si>
  <si>
    <t>16.</t>
  </si>
  <si>
    <t>Содержание и обслуживание лифтового хозяйства (с НДС)</t>
  </si>
  <si>
    <t>17.</t>
  </si>
  <si>
    <t>ВСЕГО за содержание жилого помещения (с НДС)</t>
  </si>
  <si>
    <t>4.1</t>
  </si>
  <si>
    <t>4.2</t>
  </si>
  <si>
    <t>4.3</t>
  </si>
  <si>
    <t>4.4</t>
  </si>
  <si>
    <t>4.5</t>
  </si>
  <si>
    <t>4.6</t>
  </si>
  <si>
    <t>4.7</t>
  </si>
  <si>
    <t>НДС 20%</t>
  </si>
  <si>
    <t>5.7.</t>
  </si>
  <si>
    <t>Содержание контейнерных площадок</t>
  </si>
  <si>
    <t xml:space="preserve">               ремонта жилого помещения с 01.07.2019 г.</t>
  </si>
  <si>
    <t>4.8</t>
  </si>
  <si>
    <t>ремонта жилого помещения с 01.07.2019 г.</t>
  </si>
  <si>
    <t xml:space="preserve">              жилого помещения с 01.07.2019 г.</t>
  </si>
  <si>
    <t>Диагностика газового оборудования</t>
  </si>
  <si>
    <t xml:space="preserve">Общеэксплуатационные расходы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</si>
</sst>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00"/>
    <numFmt numFmtId="181" formatCode="0.0000"/>
    <numFmt numFmtId="182" formatCode="0.0%"/>
    <numFmt numFmtId="183" formatCode="0.000000"/>
    <numFmt numFmtId="184" formatCode="0.00000000"/>
    <numFmt numFmtId="185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2" fontId="6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45" sqref="B145"/>
    </sheetView>
  </sheetViews>
  <sheetFormatPr defaultColWidth="9.00390625" defaultRowHeight="12.75"/>
  <cols>
    <col min="1" max="1" width="5.625" style="1" customWidth="1"/>
    <col min="2" max="2" width="46.375" style="1" customWidth="1"/>
    <col min="3" max="4" width="15.125" style="1" customWidth="1"/>
    <col min="5" max="7" width="12.125" style="1" customWidth="1"/>
    <col min="8" max="8" width="13.25390625" style="1" customWidth="1"/>
    <col min="9" max="16384" width="9.125" style="1" customWidth="1"/>
  </cols>
  <sheetData>
    <row r="1" spans="1:6" ht="14.25">
      <c r="A1" s="44" t="s">
        <v>2</v>
      </c>
      <c r="B1" s="44"/>
      <c r="C1" s="44"/>
      <c r="D1" s="44"/>
      <c r="E1" s="44"/>
      <c r="F1" s="20"/>
    </row>
    <row r="2" spans="1:6" ht="14.25">
      <c r="A2" s="52" t="s">
        <v>104</v>
      </c>
      <c r="B2" s="52"/>
      <c r="C2" s="52"/>
      <c r="D2" s="52"/>
      <c r="E2" s="52"/>
      <c r="F2" s="18"/>
    </row>
    <row r="3" spans="1:6" ht="14.25">
      <c r="A3" s="18"/>
      <c r="B3" s="18"/>
      <c r="C3" s="18"/>
      <c r="D3" s="18"/>
      <c r="E3" s="18"/>
      <c r="F3" s="18"/>
    </row>
    <row r="4" spans="1:7" ht="42" customHeight="1">
      <c r="A4" s="45" t="s">
        <v>3</v>
      </c>
      <c r="B4" s="47" t="s">
        <v>4</v>
      </c>
      <c r="C4" s="53" t="s">
        <v>70</v>
      </c>
      <c r="D4" s="54"/>
      <c r="E4" s="54"/>
      <c r="F4" s="54"/>
      <c r="G4" s="55"/>
    </row>
    <row r="5" spans="1:7" ht="45" customHeight="1">
      <c r="A5" s="46"/>
      <c r="B5" s="48"/>
      <c r="C5" s="40" t="s">
        <v>71</v>
      </c>
      <c r="D5" s="41"/>
      <c r="E5" s="38" t="s">
        <v>72</v>
      </c>
      <c r="F5" s="51"/>
      <c r="G5" s="39"/>
    </row>
    <row r="6" spans="1:7" ht="15.75" customHeight="1">
      <c r="A6" s="46"/>
      <c r="B6" s="48"/>
      <c r="C6" s="42"/>
      <c r="D6" s="43"/>
      <c r="E6" s="38" t="s">
        <v>81</v>
      </c>
      <c r="F6" s="39"/>
      <c r="G6" s="2" t="s">
        <v>80</v>
      </c>
    </row>
    <row r="7" spans="1:7" ht="27.75" customHeight="1">
      <c r="A7" s="46"/>
      <c r="B7" s="48"/>
      <c r="C7" s="30" t="s">
        <v>77</v>
      </c>
      <c r="D7" s="30" t="s">
        <v>79</v>
      </c>
      <c r="E7" s="19" t="s">
        <v>77</v>
      </c>
      <c r="F7" s="19" t="s">
        <v>73</v>
      </c>
      <c r="G7" s="2" t="s">
        <v>78</v>
      </c>
    </row>
    <row r="8" spans="1:7" ht="25.5">
      <c r="A8" s="3">
        <v>1</v>
      </c>
      <c r="B8" s="4" t="s">
        <v>5</v>
      </c>
      <c r="C8" s="5">
        <f>SUM(C9:C12)</f>
        <v>6.590000000000001</v>
      </c>
      <c r="D8" s="5">
        <f>SUM(D9:D12)</f>
        <v>6.590000000000001</v>
      </c>
      <c r="E8" s="5">
        <f>SUM(E9:E12)</f>
        <v>6.109999999999999</v>
      </c>
      <c r="F8" s="5">
        <f>SUM(F9:F12)</f>
        <v>6.109999999999999</v>
      </c>
      <c r="G8" s="5">
        <f>SUM(G9:G12)</f>
        <v>6.609999999999999</v>
      </c>
    </row>
    <row r="9" spans="1:7" ht="27.75" customHeight="1">
      <c r="A9" s="6" t="s">
        <v>6</v>
      </c>
      <c r="B9" s="7" t="s">
        <v>7</v>
      </c>
      <c r="C9" s="8">
        <f>C66+C115</f>
        <v>4.04</v>
      </c>
      <c r="D9" s="8">
        <f>D66+D115</f>
        <v>4.04</v>
      </c>
      <c r="E9" s="8">
        <f>E66+E115</f>
        <v>3.7399999999999998</v>
      </c>
      <c r="F9" s="8">
        <f>F66+F115</f>
        <v>3.7399999999999998</v>
      </c>
      <c r="G9" s="8">
        <f>G66+G115</f>
        <v>4.01</v>
      </c>
    </row>
    <row r="10" spans="1:7" ht="12.75">
      <c r="A10" s="6" t="s">
        <v>8</v>
      </c>
      <c r="B10" s="7" t="s">
        <v>9</v>
      </c>
      <c r="C10" s="8">
        <f>C67+C116-0.01</f>
        <v>1.2000000000000002</v>
      </c>
      <c r="D10" s="8">
        <f>D67+D116-0.01</f>
        <v>1.2000000000000002</v>
      </c>
      <c r="E10" s="8">
        <f>E67+E116</f>
        <v>1.12</v>
      </c>
      <c r="F10" s="8">
        <f>E10</f>
        <v>1.12</v>
      </c>
      <c r="G10" s="8">
        <f>G67+G116</f>
        <v>1.2000000000000002</v>
      </c>
    </row>
    <row r="11" spans="1:7" ht="12.75">
      <c r="A11" s="6" t="s">
        <v>10</v>
      </c>
      <c r="B11" s="7" t="s">
        <v>11</v>
      </c>
      <c r="C11" s="9">
        <f>C68+C117+0.01</f>
        <v>1.2200000000000002</v>
      </c>
      <c r="D11" s="9">
        <f>D68+D117+0.01</f>
        <v>1.2200000000000002</v>
      </c>
      <c r="E11" s="9">
        <f>E68+E117</f>
        <v>1.1300000000000001</v>
      </c>
      <c r="F11" s="8">
        <f>E11</f>
        <v>1.1300000000000001</v>
      </c>
      <c r="G11" s="9">
        <f>G68+G117</f>
        <v>1.26</v>
      </c>
    </row>
    <row r="12" spans="1:7" ht="12.75">
      <c r="A12" s="6" t="s">
        <v>12</v>
      </c>
      <c r="B12" s="7" t="s">
        <v>13</v>
      </c>
      <c r="C12" s="8">
        <f>C69+C118</f>
        <v>0.13</v>
      </c>
      <c r="D12" s="8">
        <f>D69+D118</f>
        <v>0.13</v>
      </c>
      <c r="E12" s="8">
        <f>E69+E118</f>
        <v>0.12</v>
      </c>
      <c r="F12" s="8">
        <f>E12</f>
        <v>0.12</v>
      </c>
      <c r="G12" s="8">
        <f>G69+G118</f>
        <v>0.14</v>
      </c>
    </row>
    <row r="13" spans="1:7" ht="30" customHeight="1">
      <c r="A13" s="3">
        <v>2</v>
      </c>
      <c r="B13" s="4" t="s">
        <v>14</v>
      </c>
      <c r="C13" s="5">
        <f>SUM(C14:C17)</f>
        <v>6.67</v>
      </c>
      <c r="D13" s="5">
        <f>SUM(D14:D17)</f>
        <v>6.67</v>
      </c>
      <c r="E13" s="5">
        <f>SUM(E14:E17)</f>
        <v>6.62</v>
      </c>
      <c r="F13" s="5">
        <f>SUM(F14:F17)</f>
        <v>6.63</v>
      </c>
      <c r="G13" s="5">
        <f>SUM(G14:G17)</f>
        <v>7.380000000000001</v>
      </c>
    </row>
    <row r="14" spans="1:7" ht="41.25" customHeight="1">
      <c r="A14" s="6" t="s">
        <v>15</v>
      </c>
      <c r="B14" s="7" t="s">
        <v>16</v>
      </c>
      <c r="C14" s="9">
        <f>C71+C120</f>
        <v>3.71</v>
      </c>
      <c r="D14" s="9">
        <f>D71+D120</f>
        <v>3.71</v>
      </c>
      <c r="E14" s="9">
        <f>E71+E120</f>
        <v>3.69</v>
      </c>
      <c r="F14" s="9">
        <f>F71+F120</f>
        <v>3.69</v>
      </c>
      <c r="G14" s="9">
        <f>G71+G120</f>
        <v>3.99</v>
      </c>
    </row>
    <row r="15" spans="1:7" ht="12.75">
      <c r="A15" s="6" t="s">
        <v>17</v>
      </c>
      <c r="B15" s="7" t="s">
        <v>9</v>
      </c>
      <c r="C15" s="9">
        <f>C72+C121</f>
        <v>1.1099999999999999</v>
      </c>
      <c r="D15" s="9">
        <f>D72+D121</f>
        <v>1.1099999999999999</v>
      </c>
      <c r="E15" s="9">
        <f>E72+E121-0.01</f>
        <v>1.09</v>
      </c>
      <c r="F15" s="9">
        <f>F72+F121-0.01</f>
        <v>1.09</v>
      </c>
      <c r="G15" s="9">
        <f>G72+G121</f>
        <v>1.2</v>
      </c>
    </row>
    <row r="16" spans="1:7" ht="12.75">
      <c r="A16" s="6" t="s">
        <v>18</v>
      </c>
      <c r="B16" s="7" t="s">
        <v>11</v>
      </c>
      <c r="C16" s="9">
        <f>C73+C122</f>
        <v>1.72</v>
      </c>
      <c r="D16" s="9">
        <f>D73+D122</f>
        <v>1.72</v>
      </c>
      <c r="E16" s="9">
        <f>E73+E122+0.01</f>
        <v>1.71</v>
      </c>
      <c r="F16" s="9">
        <f>F73+F122+0.01</f>
        <v>1.72</v>
      </c>
      <c r="G16" s="9">
        <f>G73+G122</f>
        <v>2.0300000000000002</v>
      </c>
    </row>
    <row r="17" spans="1:7" ht="12.75">
      <c r="A17" s="6" t="s">
        <v>19</v>
      </c>
      <c r="B17" s="7" t="s">
        <v>13</v>
      </c>
      <c r="C17" s="9">
        <f>C74+C123</f>
        <v>0.13</v>
      </c>
      <c r="D17" s="9">
        <f>D74+D123</f>
        <v>0.13</v>
      </c>
      <c r="E17" s="9">
        <f>E74+E123</f>
        <v>0.13</v>
      </c>
      <c r="F17" s="9">
        <f>F74+F123</f>
        <v>0.13</v>
      </c>
      <c r="G17" s="9">
        <f>G74+G123</f>
        <v>0.16</v>
      </c>
    </row>
    <row r="18" spans="1:7" ht="26.25" customHeight="1">
      <c r="A18" s="10" t="s">
        <v>20</v>
      </c>
      <c r="B18" s="4" t="s">
        <v>21</v>
      </c>
      <c r="C18" s="5">
        <f>SUM(C19:C22)</f>
        <v>0.9700000000000002</v>
      </c>
      <c r="D18" s="5">
        <f>SUM(D19:D22)</f>
        <v>0.9700000000000002</v>
      </c>
      <c r="E18" s="5">
        <f>SUM(E19:E22)</f>
        <v>0.9700000000000002</v>
      </c>
      <c r="F18" s="5">
        <f>SUM(F19:F22)</f>
        <v>0.9700000000000002</v>
      </c>
      <c r="G18" s="5">
        <f>SUM(G19:G22)</f>
        <v>0.9700000000000002</v>
      </c>
    </row>
    <row r="19" spans="1:7" ht="38.25" customHeight="1">
      <c r="A19" s="6" t="s">
        <v>22</v>
      </c>
      <c r="B19" s="7" t="s">
        <v>23</v>
      </c>
      <c r="C19" s="8">
        <f aca="true" t="shared" si="0" ref="C19:G22">C76</f>
        <v>0.68</v>
      </c>
      <c r="D19" s="8">
        <f t="shared" si="0"/>
        <v>0.68</v>
      </c>
      <c r="E19" s="8">
        <f t="shared" si="0"/>
        <v>0.68</v>
      </c>
      <c r="F19" s="8">
        <f>E19</f>
        <v>0.68</v>
      </c>
      <c r="G19" s="8">
        <f t="shared" si="0"/>
        <v>0.68</v>
      </c>
    </row>
    <row r="20" spans="1:7" ht="12.75">
      <c r="A20" s="6" t="s">
        <v>24</v>
      </c>
      <c r="B20" s="7" t="s">
        <v>9</v>
      </c>
      <c r="C20" s="9">
        <f t="shared" si="0"/>
        <v>0.2</v>
      </c>
      <c r="D20" s="9">
        <f t="shared" si="0"/>
        <v>0.2</v>
      </c>
      <c r="E20" s="9">
        <f t="shared" si="0"/>
        <v>0.2</v>
      </c>
      <c r="F20" s="8">
        <f>E20</f>
        <v>0.2</v>
      </c>
      <c r="G20" s="9">
        <f t="shared" si="0"/>
        <v>0.2</v>
      </c>
    </row>
    <row r="21" spans="1:7" ht="12.75">
      <c r="A21" s="6" t="s">
        <v>25</v>
      </c>
      <c r="B21" s="7" t="s">
        <v>11</v>
      </c>
      <c r="C21" s="9">
        <f t="shared" si="0"/>
        <v>0.05</v>
      </c>
      <c r="D21" s="9">
        <f t="shared" si="0"/>
        <v>0.05</v>
      </c>
      <c r="E21" s="9">
        <f t="shared" si="0"/>
        <v>0.05</v>
      </c>
      <c r="F21" s="8">
        <f>E21</f>
        <v>0.05</v>
      </c>
      <c r="G21" s="9">
        <f t="shared" si="0"/>
        <v>0.05</v>
      </c>
    </row>
    <row r="22" spans="1:7" ht="12.75">
      <c r="A22" s="6" t="s">
        <v>26</v>
      </c>
      <c r="B22" s="7" t="s">
        <v>13</v>
      </c>
      <c r="C22" s="9">
        <f t="shared" si="0"/>
        <v>0.04</v>
      </c>
      <c r="D22" s="9">
        <f t="shared" si="0"/>
        <v>0.04</v>
      </c>
      <c r="E22" s="9">
        <f t="shared" si="0"/>
        <v>0.04</v>
      </c>
      <c r="F22" s="8">
        <f>E22</f>
        <v>0.04</v>
      </c>
      <c r="G22" s="9">
        <f t="shared" si="0"/>
        <v>0.04</v>
      </c>
    </row>
    <row r="23" spans="1:7" ht="12.75">
      <c r="A23" s="10" t="s">
        <v>27</v>
      </c>
      <c r="B23" s="4" t="s">
        <v>28</v>
      </c>
      <c r="C23" s="5">
        <f>SUM(C24:C31)</f>
        <v>1.4700000000000002</v>
      </c>
      <c r="D23" s="5">
        <f>SUM(D24:D31)</f>
        <v>0.78</v>
      </c>
      <c r="E23" s="5">
        <f>SUM(E24:E31)</f>
        <v>1.4700000000000002</v>
      </c>
      <c r="F23" s="5">
        <f>SUM(F24:F31)</f>
        <v>0.78</v>
      </c>
      <c r="G23" s="5">
        <f>SUM(G24:G31)</f>
        <v>1.04</v>
      </c>
    </row>
    <row r="24" spans="1:7" ht="12.75">
      <c r="A24" s="6" t="s">
        <v>94</v>
      </c>
      <c r="B24" s="7" t="s">
        <v>29</v>
      </c>
      <c r="C24" s="8">
        <f aca="true" t="shared" si="1" ref="C24:G26">C81</f>
        <v>0.02</v>
      </c>
      <c r="D24" s="8">
        <f t="shared" si="1"/>
        <v>0.02</v>
      </c>
      <c r="E24" s="8">
        <f t="shared" si="1"/>
        <v>0.02</v>
      </c>
      <c r="F24" s="8">
        <f t="shared" si="1"/>
        <v>0.02</v>
      </c>
      <c r="G24" s="8">
        <f t="shared" si="1"/>
        <v>0.02</v>
      </c>
    </row>
    <row r="25" spans="1:7" ht="12.75">
      <c r="A25" s="6" t="s">
        <v>95</v>
      </c>
      <c r="B25" s="7" t="s">
        <v>30</v>
      </c>
      <c r="C25" s="8">
        <f t="shared" si="1"/>
        <v>0.17</v>
      </c>
      <c r="D25" s="8">
        <f t="shared" si="1"/>
        <v>0.17</v>
      </c>
      <c r="E25" s="8">
        <f t="shared" si="1"/>
        <v>0.17</v>
      </c>
      <c r="F25" s="8">
        <f>F82</f>
        <v>0.17</v>
      </c>
      <c r="G25" s="8">
        <f t="shared" si="1"/>
        <v>0.17</v>
      </c>
    </row>
    <row r="26" spans="1:7" ht="12.75">
      <c r="A26" s="6" t="s">
        <v>96</v>
      </c>
      <c r="B26" s="7" t="s">
        <v>31</v>
      </c>
      <c r="C26" s="8">
        <f t="shared" si="1"/>
        <v>0.19</v>
      </c>
      <c r="D26" s="8">
        <f t="shared" si="1"/>
        <v>0.19</v>
      </c>
      <c r="E26" s="8">
        <f t="shared" si="1"/>
        <v>0.19</v>
      </c>
      <c r="F26" s="8">
        <f>F83</f>
        <v>0.19</v>
      </c>
      <c r="G26" s="8">
        <f t="shared" si="1"/>
        <v>0.19</v>
      </c>
    </row>
    <row r="27" spans="1:7" ht="12.75">
      <c r="A27" s="6" t="s">
        <v>97</v>
      </c>
      <c r="B27" s="7" t="s">
        <v>65</v>
      </c>
      <c r="C27" s="8">
        <f>C84</f>
        <v>0.4</v>
      </c>
      <c r="D27" s="8">
        <f>D84</f>
        <v>0</v>
      </c>
      <c r="E27" s="8">
        <f>E84</f>
        <v>0.4</v>
      </c>
      <c r="F27" s="8">
        <f>F84</f>
        <v>0</v>
      </c>
      <c r="G27" s="8">
        <f>G84</f>
        <v>0</v>
      </c>
    </row>
    <row r="28" spans="1:7" ht="12.75">
      <c r="A28" s="6" t="s">
        <v>98</v>
      </c>
      <c r="B28" s="7"/>
      <c r="C28" s="8">
        <f aca="true" t="shared" si="2" ref="C28:G29">C85</f>
        <v>0.29</v>
      </c>
      <c r="D28" s="8">
        <f t="shared" si="2"/>
        <v>0</v>
      </c>
      <c r="E28" s="8">
        <f t="shared" si="2"/>
        <v>0.29</v>
      </c>
      <c r="F28" s="8">
        <f t="shared" si="2"/>
        <v>0</v>
      </c>
      <c r="G28" s="8">
        <f t="shared" si="2"/>
        <v>0</v>
      </c>
    </row>
    <row r="29" spans="1:7" ht="12.75">
      <c r="A29" s="6" t="s">
        <v>99</v>
      </c>
      <c r="B29" s="7" t="s">
        <v>32</v>
      </c>
      <c r="C29" s="8">
        <f t="shared" si="2"/>
        <v>0.36</v>
      </c>
      <c r="D29" s="8">
        <f t="shared" si="2"/>
        <v>0.36</v>
      </c>
      <c r="E29" s="8">
        <f t="shared" si="2"/>
        <v>0.36</v>
      </c>
      <c r="F29" s="8">
        <f t="shared" si="2"/>
        <v>0.36</v>
      </c>
      <c r="G29" s="8">
        <f t="shared" si="2"/>
        <v>0.47</v>
      </c>
    </row>
    <row r="30" spans="1:7" ht="12.75">
      <c r="A30" s="6" t="s">
        <v>100</v>
      </c>
      <c r="B30" s="7" t="s">
        <v>33</v>
      </c>
      <c r="C30" s="8">
        <f aca="true" t="shared" si="3" ref="C30:G31">C87</f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0.15</v>
      </c>
    </row>
    <row r="31" spans="1:7" ht="15" customHeight="1">
      <c r="A31" s="6" t="s">
        <v>105</v>
      </c>
      <c r="B31" s="7" t="s">
        <v>66</v>
      </c>
      <c r="C31" s="8">
        <f t="shared" si="3"/>
        <v>0.04</v>
      </c>
      <c r="D31" s="8">
        <f t="shared" si="3"/>
        <v>0.04</v>
      </c>
      <c r="E31" s="8">
        <f t="shared" si="3"/>
        <v>0.04</v>
      </c>
      <c r="F31" s="8">
        <f t="shared" si="3"/>
        <v>0.04</v>
      </c>
      <c r="G31" s="8">
        <f t="shared" si="3"/>
        <v>0.04</v>
      </c>
    </row>
    <row r="32" spans="1:7" ht="12.75">
      <c r="A32" s="3" t="s">
        <v>34</v>
      </c>
      <c r="B32" s="4" t="s">
        <v>35</v>
      </c>
      <c r="C32" s="5">
        <f>SUM(C33:C37)+C39+C40</f>
        <v>5.9</v>
      </c>
      <c r="D32" s="5">
        <f>SUM(D33:D37)+D39+D40</f>
        <v>5.91</v>
      </c>
      <c r="E32" s="5">
        <f>SUM(E33:E37)+E39+E40</f>
        <v>5.890000000000001</v>
      </c>
      <c r="F32" s="5">
        <f>SUM(F33:F37)+F39+F40</f>
        <v>5.91</v>
      </c>
      <c r="G32" s="5">
        <f>SUM(G33:G37)+G39+G40</f>
        <v>6.03</v>
      </c>
    </row>
    <row r="33" spans="1:7" ht="12.75">
      <c r="A33" s="6" t="s">
        <v>36</v>
      </c>
      <c r="B33" s="7" t="s">
        <v>37</v>
      </c>
      <c r="C33" s="8">
        <f aca="true" t="shared" si="4" ref="C33:G37">C90</f>
        <v>0.5</v>
      </c>
      <c r="D33" s="8">
        <f t="shared" si="4"/>
        <v>0.52</v>
      </c>
      <c r="E33" s="8">
        <f t="shared" si="4"/>
        <v>0.5</v>
      </c>
      <c r="F33" s="8">
        <f t="shared" si="4"/>
        <v>0.52</v>
      </c>
      <c r="G33" s="8">
        <f t="shared" si="4"/>
        <v>0.61</v>
      </c>
    </row>
    <row r="34" spans="1:7" ht="14.25" customHeight="1">
      <c r="A34" s="6" t="s">
        <v>38</v>
      </c>
      <c r="B34" s="11" t="s">
        <v>39</v>
      </c>
      <c r="C34" s="8">
        <f t="shared" si="4"/>
        <v>1.97</v>
      </c>
      <c r="D34" s="8">
        <f t="shared" si="4"/>
        <v>1.97</v>
      </c>
      <c r="E34" s="8">
        <f t="shared" si="4"/>
        <v>1.97</v>
      </c>
      <c r="F34" s="8">
        <f>F91</f>
        <v>1.97</v>
      </c>
      <c r="G34" s="8">
        <f t="shared" si="4"/>
        <v>1.97</v>
      </c>
    </row>
    <row r="35" spans="1:7" ht="13.5" customHeight="1">
      <c r="A35" s="6" t="s">
        <v>40</v>
      </c>
      <c r="B35" s="11" t="s">
        <v>41</v>
      </c>
      <c r="C35" s="8">
        <f t="shared" si="4"/>
        <v>0.54</v>
      </c>
      <c r="D35" s="8">
        <f t="shared" si="4"/>
        <v>0.53</v>
      </c>
      <c r="E35" s="8">
        <f t="shared" si="4"/>
        <v>0.53</v>
      </c>
      <c r="F35" s="8">
        <f>F92</f>
        <v>0.53</v>
      </c>
      <c r="G35" s="8">
        <f t="shared" si="4"/>
        <v>0.56</v>
      </c>
    </row>
    <row r="36" spans="1:7" ht="13.5" customHeight="1">
      <c r="A36" s="6" t="s">
        <v>42</v>
      </c>
      <c r="B36" s="12" t="s">
        <v>43</v>
      </c>
      <c r="C36" s="8">
        <f t="shared" si="4"/>
        <v>1.73</v>
      </c>
      <c r="D36" s="8">
        <f t="shared" si="4"/>
        <v>1.73</v>
      </c>
      <c r="E36" s="8">
        <f t="shared" si="4"/>
        <v>1.73</v>
      </c>
      <c r="F36" s="8">
        <f>F93</f>
        <v>1.73</v>
      </c>
      <c r="G36" s="8">
        <f t="shared" si="4"/>
        <v>1.73</v>
      </c>
    </row>
    <row r="37" spans="1:7" ht="12.75">
      <c r="A37" s="6" t="s">
        <v>67</v>
      </c>
      <c r="B37" s="13" t="s">
        <v>45</v>
      </c>
      <c r="C37" s="8">
        <f t="shared" si="4"/>
        <v>0.71</v>
      </c>
      <c r="D37" s="8">
        <f t="shared" si="4"/>
        <v>0.71</v>
      </c>
      <c r="E37" s="8">
        <f t="shared" si="4"/>
        <v>0.71</v>
      </c>
      <c r="F37" s="8">
        <f>F94</f>
        <v>0.71</v>
      </c>
      <c r="G37" s="8">
        <f t="shared" si="4"/>
        <v>0.71</v>
      </c>
    </row>
    <row r="38" spans="1:7" ht="12.75">
      <c r="A38" s="6" t="s">
        <v>68</v>
      </c>
      <c r="B38" s="14" t="s">
        <v>46</v>
      </c>
      <c r="C38" s="15">
        <f aca="true" t="shared" si="5" ref="C38:G40">C95</f>
        <v>0.18</v>
      </c>
      <c r="D38" s="15">
        <f t="shared" si="5"/>
        <v>0.18</v>
      </c>
      <c r="E38" s="15">
        <f t="shared" si="5"/>
        <v>0.18</v>
      </c>
      <c r="F38" s="8">
        <f t="shared" si="5"/>
        <v>0.18</v>
      </c>
      <c r="G38" s="15">
        <f t="shared" si="5"/>
        <v>0.18</v>
      </c>
    </row>
    <row r="39" spans="1:7" ht="27.75" customHeight="1">
      <c r="A39" s="6" t="s">
        <v>44</v>
      </c>
      <c r="B39" s="13" t="s">
        <v>69</v>
      </c>
      <c r="C39" s="8">
        <f t="shared" si="5"/>
        <v>0.22</v>
      </c>
      <c r="D39" s="8">
        <f t="shared" si="5"/>
        <v>0.22</v>
      </c>
      <c r="E39" s="8">
        <f t="shared" si="5"/>
        <v>0.22</v>
      </c>
      <c r="F39" s="8">
        <f t="shared" si="5"/>
        <v>0.22</v>
      </c>
      <c r="G39" s="8">
        <f t="shared" si="5"/>
        <v>0.22</v>
      </c>
    </row>
    <row r="40" spans="1:7" s="31" customFormat="1" ht="18.75" customHeight="1">
      <c r="A40" s="36" t="s">
        <v>102</v>
      </c>
      <c r="B40" s="13" t="s">
        <v>103</v>
      </c>
      <c r="C40" s="9">
        <f t="shared" si="5"/>
        <v>0.23</v>
      </c>
      <c r="D40" s="9">
        <f t="shared" si="5"/>
        <v>0.23</v>
      </c>
      <c r="E40" s="9">
        <f t="shared" si="5"/>
        <v>0.23</v>
      </c>
      <c r="F40" s="9">
        <f t="shared" si="5"/>
        <v>0.23</v>
      </c>
      <c r="G40" s="9">
        <f t="shared" si="5"/>
        <v>0.23</v>
      </c>
    </row>
    <row r="41" spans="1:7" ht="12.75">
      <c r="A41" s="10" t="s">
        <v>47</v>
      </c>
      <c r="B41" s="4" t="s">
        <v>0</v>
      </c>
      <c r="C41" s="5">
        <f>C8+C13+C18+C32+C23</f>
        <v>21.6</v>
      </c>
      <c r="D41" s="5">
        <f>D8+D13+D18+D32+D23</f>
        <v>20.92</v>
      </c>
      <c r="E41" s="5">
        <f>E8+E13+E18+E32+E23</f>
        <v>21.060000000000002</v>
      </c>
      <c r="F41" s="5">
        <f>F8+F13+F18+F32+F23</f>
        <v>20.4</v>
      </c>
      <c r="G41" s="5">
        <f>G8+G13+G18+G32+G23</f>
        <v>22.03</v>
      </c>
    </row>
    <row r="42" spans="1:7" ht="12.75">
      <c r="A42" s="6" t="s">
        <v>48</v>
      </c>
      <c r="B42" s="7" t="s">
        <v>49</v>
      </c>
      <c r="C42" s="8">
        <f>C99+C125</f>
        <v>2.4</v>
      </c>
      <c r="D42" s="8">
        <f>D99+D125</f>
        <v>2.5300000000000002</v>
      </c>
      <c r="E42" s="8">
        <f>E99+E125</f>
        <v>2.95</v>
      </c>
      <c r="F42" s="8">
        <f>F99+F125</f>
        <v>2.95</v>
      </c>
      <c r="G42" s="9">
        <f>G99+G125</f>
        <v>3.16</v>
      </c>
    </row>
    <row r="43" spans="1:7" ht="12.75">
      <c r="A43" s="10" t="s">
        <v>50</v>
      </c>
      <c r="B43" s="4" t="s">
        <v>51</v>
      </c>
      <c r="C43" s="5">
        <f>C41+C42</f>
        <v>24</v>
      </c>
      <c r="D43" s="5">
        <f>D41+D42</f>
        <v>23.450000000000003</v>
      </c>
      <c r="E43" s="5">
        <f>E41+E42</f>
        <v>24.01</v>
      </c>
      <c r="F43" s="5">
        <f>F41+F42</f>
        <v>23.349999999999998</v>
      </c>
      <c r="G43" s="5">
        <f>G41+G42</f>
        <v>25.19</v>
      </c>
    </row>
    <row r="44" spans="1:7" ht="12.75">
      <c r="A44" s="6" t="s">
        <v>52</v>
      </c>
      <c r="B44" s="7" t="s">
        <v>64</v>
      </c>
      <c r="C44" s="8">
        <f>C101+C127</f>
        <v>0</v>
      </c>
      <c r="D44" s="8">
        <f>D101+D127</f>
        <v>0.33</v>
      </c>
      <c r="E44" s="8">
        <f>E101+E127</f>
        <v>0</v>
      </c>
      <c r="F44" s="8">
        <f>F101+F127</f>
        <v>0.5</v>
      </c>
      <c r="G44" s="8">
        <f>G101+G127</f>
        <v>2.71</v>
      </c>
    </row>
    <row r="45" spans="1:7" ht="12.75">
      <c r="A45" s="10" t="s">
        <v>53</v>
      </c>
      <c r="B45" s="4" t="s">
        <v>1</v>
      </c>
      <c r="C45" s="5">
        <f>C43+C44</f>
        <v>24</v>
      </c>
      <c r="D45" s="5">
        <f>D43+D44</f>
        <v>23.78</v>
      </c>
      <c r="E45" s="5">
        <f>E43+E44</f>
        <v>24.01</v>
      </c>
      <c r="F45" s="5">
        <f>F43+F44</f>
        <v>23.849999999999998</v>
      </c>
      <c r="G45" s="5">
        <f>G43+G44</f>
        <v>27.900000000000002</v>
      </c>
    </row>
    <row r="46" spans="1:7" ht="12.75">
      <c r="A46" s="6" t="s">
        <v>54</v>
      </c>
      <c r="B46" s="7" t="s">
        <v>101</v>
      </c>
      <c r="C46" s="8">
        <f>C45*20%</f>
        <v>4.800000000000001</v>
      </c>
      <c r="D46" s="8">
        <f>D45*20%</f>
        <v>4.756</v>
      </c>
      <c r="E46" s="8">
        <f>E45*20%</f>
        <v>4.8020000000000005</v>
      </c>
      <c r="F46" s="8">
        <f>F45*20%</f>
        <v>4.77</v>
      </c>
      <c r="G46" s="8">
        <f>G45*20%</f>
        <v>5.580000000000001</v>
      </c>
    </row>
    <row r="47" spans="1:8" ht="25.5">
      <c r="A47" s="10" t="s">
        <v>55</v>
      </c>
      <c r="B47" s="4" t="s">
        <v>82</v>
      </c>
      <c r="C47" s="22">
        <f>C45+C46</f>
        <v>28.8</v>
      </c>
      <c r="D47" s="22">
        <f>D45+D46</f>
        <v>28.536</v>
      </c>
      <c r="E47" s="22">
        <f>E45+E46</f>
        <v>28.812</v>
      </c>
      <c r="F47" s="22">
        <f>F45+F46</f>
        <v>28.619999999999997</v>
      </c>
      <c r="G47" s="22">
        <f>G45+G46</f>
        <v>33.480000000000004</v>
      </c>
      <c r="H47" s="25"/>
    </row>
    <row r="48" spans="1:8" ht="12.75">
      <c r="A48" s="56"/>
      <c r="B48" s="57"/>
      <c r="C48" s="57"/>
      <c r="D48" s="57"/>
      <c r="E48" s="57"/>
      <c r="F48" s="57"/>
      <c r="G48" s="58"/>
      <c r="H48" s="25"/>
    </row>
    <row r="49" spans="1:8" s="32" customFormat="1" ht="12.75">
      <c r="A49" s="10" t="s">
        <v>83</v>
      </c>
      <c r="B49" s="33" t="s">
        <v>89</v>
      </c>
      <c r="C49" s="35">
        <f>C50+C51+C52</f>
        <v>1.51</v>
      </c>
      <c r="D49" s="35">
        <f>D50+D51+D52</f>
        <v>1.49</v>
      </c>
      <c r="E49" s="35">
        <f>E50+E51+E52</f>
        <v>1.98</v>
      </c>
      <c r="F49" s="35">
        <f>F50+F51+F52</f>
        <v>1.5999999999999999</v>
      </c>
      <c r="G49" s="35">
        <f>G50+G51+G52</f>
        <v>4.64</v>
      </c>
      <c r="H49" s="34"/>
    </row>
    <row r="50" spans="1:8" ht="12.75">
      <c r="A50" s="6" t="s">
        <v>84</v>
      </c>
      <c r="B50" s="14" t="s">
        <v>74</v>
      </c>
      <c r="C50" s="9">
        <v>0.15</v>
      </c>
      <c r="D50" s="9">
        <v>0.17</v>
      </c>
      <c r="E50" s="9">
        <v>0.17</v>
      </c>
      <c r="F50" s="9">
        <v>0.21</v>
      </c>
      <c r="G50" s="9">
        <v>0.21</v>
      </c>
      <c r="H50" s="25"/>
    </row>
    <row r="51" spans="1:8" ht="12.75">
      <c r="A51" s="6" t="s">
        <v>85</v>
      </c>
      <c r="B51" s="14" t="s">
        <v>75</v>
      </c>
      <c r="C51" s="9">
        <v>0.5</v>
      </c>
      <c r="D51" s="9">
        <v>0.58</v>
      </c>
      <c r="E51" s="9">
        <v>0.57</v>
      </c>
      <c r="F51" s="9">
        <v>0.7</v>
      </c>
      <c r="G51" s="9">
        <v>0.72</v>
      </c>
      <c r="H51" s="25"/>
    </row>
    <row r="52" spans="1:8" ht="12.75">
      <c r="A52" s="6" t="s">
        <v>86</v>
      </c>
      <c r="B52" s="14" t="s">
        <v>76</v>
      </c>
      <c r="C52" s="9">
        <v>0.86</v>
      </c>
      <c r="D52" s="9">
        <v>0.74</v>
      </c>
      <c r="E52" s="9">
        <v>1.24</v>
      </c>
      <c r="F52" s="9">
        <v>0.69</v>
      </c>
      <c r="G52" s="9">
        <v>3.71</v>
      </c>
      <c r="H52" s="25"/>
    </row>
    <row r="53" spans="1:8" ht="12.75">
      <c r="A53" s="10" t="s">
        <v>87</v>
      </c>
      <c r="B53" s="4" t="s">
        <v>88</v>
      </c>
      <c r="C53" s="26">
        <v>1.4</v>
      </c>
      <c r="D53" s="26">
        <v>1.4</v>
      </c>
      <c r="E53" s="26">
        <v>1.4</v>
      </c>
      <c r="F53" s="26">
        <v>1.4</v>
      </c>
      <c r="G53" s="26">
        <v>1.4</v>
      </c>
      <c r="H53" s="25"/>
    </row>
    <row r="54" spans="1:8" ht="25.5">
      <c r="A54" s="10" t="s">
        <v>90</v>
      </c>
      <c r="B54" s="4" t="s">
        <v>91</v>
      </c>
      <c r="C54" s="26">
        <v>0</v>
      </c>
      <c r="D54" s="26">
        <v>0</v>
      </c>
      <c r="E54" s="26">
        <v>0</v>
      </c>
      <c r="F54" s="26">
        <v>0</v>
      </c>
      <c r="G54" s="26">
        <v>5.83</v>
      </c>
      <c r="H54" s="25"/>
    </row>
    <row r="55" spans="1:8" ht="12.75">
      <c r="A55" s="56"/>
      <c r="B55" s="57"/>
      <c r="C55" s="57"/>
      <c r="D55" s="57"/>
      <c r="E55" s="57"/>
      <c r="F55" s="57"/>
      <c r="G55" s="58"/>
      <c r="H55" s="25"/>
    </row>
    <row r="56" spans="1:8" ht="28.5">
      <c r="A56" s="27" t="s">
        <v>92</v>
      </c>
      <c r="B56" s="28" t="s">
        <v>93</v>
      </c>
      <c r="C56" s="29">
        <f>C47+C49+C53+C54</f>
        <v>31.71</v>
      </c>
      <c r="D56" s="29">
        <f>D47+D49+D53+D54</f>
        <v>31.426</v>
      </c>
      <c r="E56" s="29">
        <f>E47+E49+E53+E54</f>
        <v>32.192</v>
      </c>
      <c r="F56" s="29">
        <f>F47+F49+F53+F54</f>
        <v>31.619999999999997</v>
      </c>
      <c r="G56" s="29">
        <f>G47+G49+G53+G54</f>
        <v>45.35</v>
      </c>
      <c r="H56" s="25"/>
    </row>
    <row r="57" spans="1:8" ht="12.75">
      <c r="A57" s="10"/>
      <c r="B57" s="4"/>
      <c r="C57" s="26"/>
      <c r="D57" s="26"/>
      <c r="E57" s="26"/>
      <c r="F57" s="26"/>
      <c r="G57" s="26"/>
      <c r="H57" s="25"/>
    </row>
    <row r="58" spans="1:6" ht="14.25">
      <c r="A58" s="44" t="s">
        <v>57</v>
      </c>
      <c r="B58" s="44"/>
      <c r="C58" s="44"/>
      <c r="D58" s="44"/>
      <c r="E58" s="44"/>
      <c r="F58" s="20"/>
    </row>
    <row r="59" spans="1:6" ht="14.25">
      <c r="A59" s="52" t="s">
        <v>107</v>
      </c>
      <c r="B59" s="52"/>
      <c r="C59" s="52"/>
      <c r="D59" s="52"/>
      <c r="E59" s="52"/>
      <c r="F59" s="18"/>
    </row>
    <row r="61" spans="1:7" ht="40.5" customHeight="1">
      <c r="A61" s="45" t="s">
        <v>3</v>
      </c>
      <c r="B61" s="47" t="s">
        <v>4</v>
      </c>
      <c r="C61" s="53" t="s">
        <v>70</v>
      </c>
      <c r="D61" s="54"/>
      <c r="E61" s="54"/>
      <c r="F61" s="54"/>
      <c r="G61" s="55"/>
    </row>
    <row r="62" spans="1:7" ht="23.25" customHeight="1">
      <c r="A62" s="46"/>
      <c r="B62" s="48"/>
      <c r="C62" s="40" t="s">
        <v>71</v>
      </c>
      <c r="D62" s="41"/>
      <c r="E62" s="38" t="s">
        <v>72</v>
      </c>
      <c r="F62" s="51"/>
      <c r="G62" s="39"/>
    </row>
    <row r="63" spans="1:7" ht="16.5" customHeight="1">
      <c r="A63" s="49"/>
      <c r="B63" s="50"/>
      <c r="C63" s="42"/>
      <c r="D63" s="43"/>
      <c r="E63" s="38" t="s">
        <v>81</v>
      </c>
      <c r="F63" s="39"/>
      <c r="G63" s="2" t="s">
        <v>80</v>
      </c>
    </row>
    <row r="64" spans="1:7" ht="17.25" customHeight="1">
      <c r="A64" s="21"/>
      <c r="B64" s="19"/>
      <c r="C64" s="30" t="s">
        <v>77</v>
      </c>
      <c r="D64" s="30" t="s">
        <v>79</v>
      </c>
      <c r="E64" s="19" t="s">
        <v>77</v>
      </c>
      <c r="F64" s="19" t="s">
        <v>73</v>
      </c>
      <c r="G64" s="2" t="s">
        <v>78</v>
      </c>
    </row>
    <row r="65" spans="1:7" ht="25.5">
      <c r="A65" s="3">
        <v>1</v>
      </c>
      <c r="B65" s="4" t="s">
        <v>5</v>
      </c>
      <c r="C65" s="5">
        <f>SUM(C66:C69)</f>
        <v>0.59</v>
      </c>
      <c r="D65" s="5">
        <f>SUM(D66:D69)</f>
        <v>0.59</v>
      </c>
      <c r="E65" s="5">
        <f>SUM(E66:E69)</f>
        <v>0.55</v>
      </c>
      <c r="F65" s="5">
        <f>SUM(F66:F69)</f>
        <v>0.55</v>
      </c>
      <c r="G65" s="5">
        <f>SUM(G66:G69)</f>
        <v>0.59</v>
      </c>
    </row>
    <row r="66" spans="1:7" ht="30" customHeight="1">
      <c r="A66" s="6" t="s">
        <v>6</v>
      </c>
      <c r="B66" s="7" t="s">
        <v>7</v>
      </c>
      <c r="C66" s="8">
        <v>0.36</v>
      </c>
      <c r="D66" s="8">
        <v>0.36</v>
      </c>
      <c r="E66" s="8">
        <v>0.34</v>
      </c>
      <c r="F66" s="8">
        <v>0.34</v>
      </c>
      <c r="G66" s="8">
        <v>0.36</v>
      </c>
    </row>
    <row r="67" spans="1:7" ht="12.75">
      <c r="A67" s="6" t="s">
        <v>8</v>
      </c>
      <c r="B67" s="7" t="s">
        <v>9</v>
      </c>
      <c r="C67" s="8">
        <v>0.11</v>
      </c>
      <c r="D67" s="8">
        <v>0.11</v>
      </c>
      <c r="E67" s="8">
        <v>0.1</v>
      </c>
      <c r="F67" s="8">
        <v>0.1</v>
      </c>
      <c r="G67" s="8">
        <v>0.11</v>
      </c>
    </row>
    <row r="68" spans="1:7" ht="12.75">
      <c r="A68" s="6" t="s">
        <v>10</v>
      </c>
      <c r="B68" s="7" t="s">
        <v>11</v>
      </c>
      <c r="C68" s="8">
        <v>0.11</v>
      </c>
      <c r="D68" s="8">
        <v>0.11</v>
      </c>
      <c r="E68" s="8">
        <v>0.1</v>
      </c>
      <c r="F68" s="8">
        <v>0.1</v>
      </c>
      <c r="G68" s="8">
        <v>0.11</v>
      </c>
    </row>
    <row r="69" spans="1:7" ht="12.75">
      <c r="A69" s="6" t="s">
        <v>12</v>
      </c>
      <c r="B69" s="7" t="s">
        <v>13</v>
      </c>
      <c r="C69" s="8">
        <v>0.01</v>
      </c>
      <c r="D69" s="8">
        <v>0.01</v>
      </c>
      <c r="E69" s="8">
        <v>0.01</v>
      </c>
      <c r="F69" s="8">
        <v>0.01</v>
      </c>
      <c r="G69" s="8">
        <v>0.01</v>
      </c>
    </row>
    <row r="70" spans="1:7" ht="25.5">
      <c r="A70" s="3">
        <v>2</v>
      </c>
      <c r="B70" s="4" t="s">
        <v>14</v>
      </c>
      <c r="C70" s="5">
        <f>SUM(C71:C74)</f>
        <v>2.8800000000000003</v>
      </c>
      <c r="D70" s="5">
        <f>SUM(D71:D74)</f>
        <v>2.8800000000000003</v>
      </c>
      <c r="E70" s="5">
        <f>SUM(E71:E74)</f>
        <v>3.4299999999999997</v>
      </c>
      <c r="F70" s="5">
        <f>SUM(F71:F74)</f>
        <v>3.4399999999999995</v>
      </c>
      <c r="G70" s="5">
        <f>SUM(G71:G74)</f>
        <v>3.62</v>
      </c>
    </row>
    <row r="71" spans="1:7" ht="38.25">
      <c r="A71" s="6" t="s">
        <v>15</v>
      </c>
      <c r="B71" s="7" t="s">
        <v>16</v>
      </c>
      <c r="C71" s="9">
        <v>1.63</v>
      </c>
      <c r="D71" s="9">
        <v>1.63</v>
      </c>
      <c r="E71" s="9">
        <v>1.95</v>
      </c>
      <c r="F71" s="9">
        <v>1.95</v>
      </c>
      <c r="G71" s="8">
        <v>2</v>
      </c>
    </row>
    <row r="72" spans="1:7" ht="12.75">
      <c r="A72" s="6" t="s">
        <v>17</v>
      </c>
      <c r="B72" s="7" t="s">
        <v>9</v>
      </c>
      <c r="C72" s="9">
        <v>0.49</v>
      </c>
      <c r="D72" s="9">
        <v>0.49</v>
      </c>
      <c r="E72" s="9">
        <v>0.58</v>
      </c>
      <c r="F72" s="9">
        <v>0.58</v>
      </c>
      <c r="G72" s="8">
        <v>0.6</v>
      </c>
    </row>
    <row r="73" spans="1:7" ht="12.75">
      <c r="A73" s="6" t="s">
        <v>18</v>
      </c>
      <c r="B73" s="7" t="s">
        <v>11</v>
      </c>
      <c r="C73" s="9">
        <v>0.7</v>
      </c>
      <c r="D73" s="9">
        <v>0.7</v>
      </c>
      <c r="E73" s="9">
        <v>0.83</v>
      </c>
      <c r="F73" s="9">
        <v>0.84</v>
      </c>
      <c r="G73" s="8">
        <v>0.94</v>
      </c>
    </row>
    <row r="74" spans="1:7" ht="12.75">
      <c r="A74" s="6" t="s">
        <v>19</v>
      </c>
      <c r="B74" s="7" t="s">
        <v>13</v>
      </c>
      <c r="C74" s="9">
        <v>0.06</v>
      </c>
      <c r="D74" s="9">
        <v>0.06</v>
      </c>
      <c r="E74" s="9">
        <v>0.07</v>
      </c>
      <c r="F74" s="9">
        <v>0.07</v>
      </c>
      <c r="G74" s="8">
        <v>0.08</v>
      </c>
    </row>
    <row r="75" spans="1:9" ht="27" customHeight="1">
      <c r="A75" s="10" t="s">
        <v>20</v>
      </c>
      <c r="B75" s="4" t="s">
        <v>21</v>
      </c>
      <c r="C75" s="5">
        <f>SUM(C76:C79)</f>
        <v>0.9700000000000002</v>
      </c>
      <c r="D75" s="5">
        <f>SUM(D76:D79)</f>
        <v>0.9700000000000002</v>
      </c>
      <c r="E75" s="5">
        <f>SUM(E76:E79)</f>
        <v>0.9700000000000002</v>
      </c>
      <c r="F75" s="5">
        <f>SUM(F76:F79)</f>
        <v>0.9700000000000002</v>
      </c>
      <c r="G75" s="5">
        <f>SUM(G76:G79)</f>
        <v>0.9700000000000002</v>
      </c>
      <c r="I75" s="24"/>
    </row>
    <row r="76" spans="1:7" ht="41.25" customHeight="1">
      <c r="A76" s="6" t="s">
        <v>22</v>
      </c>
      <c r="B76" s="7" t="s">
        <v>23</v>
      </c>
      <c r="C76" s="8">
        <v>0.68</v>
      </c>
      <c r="D76" s="8">
        <v>0.68</v>
      </c>
      <c r="E76" s="8">
        <v>0.68</v>
      </c>
      <c r="F76" s="8">
        <v>0.68</v>
      </c>
      <c r="G76" s="8">
        <v>0.68</v>
      </c>
    </row>
    <row r="77" spans="1:7" ht="12.75">
      <c r="A77" s="6" t="s">
        <v>24</v>
      </c>
      <c r="B77" s="7" t="s">
        <v>9</v>
      </c>
      <c r="C77" s="8">
        <v>0.2</v>
      </c>
      <c r="D77" s="8">
        <v>0.2</v>
      </c>
      <c r="E77" s="8">
        <v>0.2</v>
      </c>
      <c r="F77" s="8">
        <v>0.2</v>
      </c>
      <c r="G77" s="8">
        <v>0.2</v>
      </c>
    </row>
    <row r="78" spans="1:7" ht="12.75">
      <c r="A78" s="6" t="s">
        <v>25</v>
      </c>
      <c r="B78" s="7" t="s">
        <v>11</v>
      </c>
      <c r="C78" s="8">
        <v>0.05</v>
      </c>
      <c r="D78" s="8">
        <v>0.05</v>
      </c>
      <c r="E78" s="8">
        <v>0.05</v>
      </c>
      <c r="F78" s="8">
        <v>0.05</v>
      </c>
      <c r="G78" s="8">
        <v>0.05</v>
      </c>
    </row>
    <row r="79" spans="1:7" ht="12.75">
      <c r="A79" s="6" t="s">
        <v>26</v>
      </c>
      <c r="B79" s="7" t="s">
        <v>13</v>
      </c>
      <c r="C79" s="8">
        <v>0.04</v>
      </c>
      <c r="D79" s="8">
        <v>0.04</v>
      </c>
      <c r="E79" s="8">
        <v>0.04</v>
      </c>
      <c r="F79" s="8">
        <v>0.04</v>
      </c>
      <c r="G79" s="8">
        <v>0.04</v>
      </c>
    </row>
    <row r="80" spans="1:7" ht="12.75">
      <c r="A80" s="10" t="s">
        <v>27</v>
      </c>
      <c r="B80" s="4" t="s">
        <v>28</v>
      </c>
      <c r="C80" s="5">
        <f>SUM(C81:C88)</f>
        <v>1.4700000000000002</v>
      </c>
      <c r="D80" s="5">
        <f>SUM(D81:D88)</f>
        <v>0.78</v>
      </c>
      <c r="E80" s="5">
        <f>SUM(E81:E88)</f>
        <v>1.4700000000000002</v>
      </c>
      <c r="F80" s="5">
        <f>SUM(F81:F88)</f>
        <v>0.78</v>
      </c>
      <c r="G80" s="5">
        <f>SUM(G81:G88)</f>
        <v>1.04</v>
      </c>
    </row>
    <row r="81" spans="1:7" ht="12.75">
      <c r="A81" s="36" t="s">
        <v>94</v>
      </c>
      <c r="B81" s="7" t="s">
        <v>29</v>
      </c>
      <c r="C81" s="8">
        <v>0.02</v>
      </c>
      <c r="D81" s="8">
        <v>0.02</v>
      </c>
      <c r="E81" s="8">
        <v>0.02</v>
      </c>
      <c r="F81" s="8">
        <v>0.02</v>
      </c>
      <c r="G81" s="8">
        <v>0.02</v>
      </c>
    </row>
    <row r="82" spans="1:7" ht="12.75">
      <c r="A82" s="36" t="s">
        <v>95</v>
      </c>
      <c r="B82" s="7" t="s">
        <v>30</v>
      </c>
      <c r="C82" s="8">
        <v>0.17</v>
      </c>
      <c r="D82" s="8">
        <v>0.17</v>
      </c>
      <c r="E82" s="8">
        <v>0.17</v>
      </c>
      <c r="F82" s="8">
        <v>0.17</v>
      </c>
      <c r="G82" s="8">
        <v>0.17</v>
      </c>
    </row>
    <row r="83" spans="1:7" ht="12.75">
      <c r="A83" s="36" t="s">
        <v>96</v>
      </c>
      <c r="B83" s="7" t="s">
        <v>31</v>
      </c>
      <c r="C83" s="8">
        <v>0.19</v>
      </c>
      <c r="D83" s="8">
        <v>0.19</v>
      </c>
      <c r="E83" s="8">
        <v>0.19</v>
      </c>
      <c r="F83" s="8">
        <v>0.19</v>
      </c>
      <c r="G83" s="8">
        <v>0.19</v>
      </c>
    </row>
    <row r="84" spans="1:7" s="31" customFormat="1" ht="12.75" customHeight="1">
      <c r="A84" s="36" t="s">
        <v>97</v>
      </c>
      <c r="B84" s="13" t="s">
        <v>65</v>
      </c>
      <c r="C84" s="9">
        <v>0.4</v>
      </c>
      <c r="D84" s="9">
        <v>0</v>
      </c>
      <c r="E84" s="9">
        <v>0.4</v>
      </c>
      <c r="F84" s="9">
        <v>0</v>
      </c>
      <c r="G84" s="9">
        <v>0</v>
      </c>
    </row>
    <row r="85" spans="1:7" s="31" customFormat="1" ht="12.75" customHeight="1">
      <c r="A85" s="36" t="s">
        <v>98</v>
      </c>
      <c r="B85" s="13" t="s">
        <v>108</v>
      </c>
      <c r="C85" s="9">
        <v>0.29</v>
      </c>
      <c r="D85" s="9">
        <v>0</v>
      </c>
      <c r="E85" s="9">
        <v>0.29</v>
      </c>
      <c r="F85" s="9">
        <v>0</v>
      </c>
      <c r="G85" s="9">
        <v>0</v>
      </c>
    </row>
    <row r="86" spans="1:7" ht="12.75">
      <c r="A86" s="36" t="s">
        <v>99</v>
      </c>
      <c r="B86" s="7" t="s">
        <v>32</v>
      </c>
      <c r="C86" s="8">
        <v>0.36</v>
      </c>
      <c r="D86" s="8">
        <v>0.36</v>
      </c>
      <c r="E86" s="8">
        <v>0.36</v>
      </c>
      <c r="F86" s="8">
        <v>0.36</v>
      </c>
      <c r="G86" s="8">
        <v>0.47</v>
      </c>
    </row>
    <row r="87" spans="1:7" ht="12.75">
      <c r="A87" s="36" t="s">
        <v>100</v>
      </c>
      <c r="B87" s="7" t="s">
        <v>33</v>
      </c>
      <c r="C87" s="8">
        <v>0</v>
      </c>
      <c r="D87" s="8">
        <v>0</v>
      </c>
      <c r="E87" s="8">
        <v>0</v>
      </c>
      <c r="F87" s="8">
        <v>0</v>
      </c>
      <c r="G87" s="8">
        <v>0.15</v>
      </c>
    </row>
    <row r="88" spans="1:7" ht="12.75">
      <c r="A88" s="36" t="s">
        <v>105</v>
      </c>
      <c r="B88" s="7" t="s">
        <v>66</v>
      </c>
      <c r="C88" s="8">
        <v>0.04</v>
      </c>
      <c r="D88" s="8">
        <v>0.04</v>
      </c>
      <c r="E88" s="8">
        <v>0.04</v>
      </c>
      <c r="F88" s="8">
        <v>0.04</v>
      </c>
      <c r="G88" s="8">
        <v>0.04</v>
      </c>
    </row>
    <row r="89" spans="1:7" ht="12.75">
      <c r="A89" s="3">
        <v>5</v>
      </c>
      <c r="B89" s="4" t="s">
        <v>35</v>
      </c>
      <c r="C89" s="5">
        <f>SUM(C90:C94)+C96+C97</f>
        <v>5.9</v>
      </c>
      <c r="D89" s="5">
        <f>SUM(D90:D94)+D96+D97</f>
        <v>5.91</v>
      </c>
      <c r="E89" s="5">
        <f>SUM(E90:E94)+E96+E97</f>
        <v>5.890000000000001</v>
      </c>
      <c r="F89" s="5">
        <f>SUM(F90:F94)+F96+F97</f>
        <v>5.91</v>
      </c>
      <c r="G89" s="5">
        <f>SUM(G90:G94)+G96+G97</f>
        <v>6.03</v>
      </c>
    </row>
    <row r="90" spans="1:7" ht="12.75">
      <c r="A90" s="36" t="s">
        <v>58</v>
      </c>
      <c r="B90" s="7" t="s">
        <v>37</v>
      </c>
      <c r="C90" s="8">
        <v>0.5</v>
      </c>
      <c r="D90" s="8">
        <v>0.52</v>
      </c>
      <c r="E90" s="8">
        <v>0.5</v>
      </c>
      <c r="F90" s="8">
        <v>0.52</v>
      </c>
      <c r="G90" s="8">
        <v>0.61</v>
      </c>
    </row>
    <row r="91" spans="1:7" s="31" customFormat="1" ht="15" customHeight="1">
      <c r="A91" s="36" t="s">
        <v>59</v>
      </c>
      <c r="B91" s="13" t="s">
        <v>39</v>
      </c>
      <c r="C91" s="8">
        <v>1.97</v>
      </c>
      <c r="D91" s="8">
        <v>1.97</v>
      </c>
      <c r="E91" s="8">
        <v>1.97</v>
      </c>
      <c r="F91" s="8">
        <v>1.97</v>
      </c>
      <c r="G91" s="8">
        <v>1.97</v>
      </c>
    </row>
    <row r="92" spans="1:7" s="31" customFormat="1" ht="16.5" customHeight="1">
      <c r="A92" s="36" t="s">
        <v>60</v>
      </c>
      <c r="B92" s="13" t="s">
        <v>41</v>
      </c>
      <c r="C92" s="8">
        <v>0.54</v>
      </c>
      <c r="D92" s="8">
        <v>0.53</v>
      </c>
      <c r="E92" s="8">
        <v>0.53</v>
      </c>
      <c r="F92" s="8">
        <v>0.53</v>
      </c>
      <c r="G92" s="8">
        <v>0.56</v>
      </c>
    </row>
    <row r="93" spans="1:7" s="31" customFormat="1" ht="15" customHeight="1">
      <c r="A93" s="36" t="s">
        <v>61</v>
      </c>
      <c r="B93" s="37" t="s">
        <v>43</v>
      </c>
      <c r="C93" s="8">
        <v>1.73</v>
      </c>
      <c r="D93" s="8">
        <v>1.73</v>
      </c>
      <c r="E93" s="8">
        <v>1.73</v>
      </c>
      <c r="F93" s="8">
        <v>1.73</v>
      </c>
      <c r="G93" s="8">
        <v>1.73</v>
      </c>
    </row>
    <row r="94" spans="1:7" s="31" customFormat="1" ht="12.75">
      <c r="A94" s="36" t="s">
        <v>62</v>
      </c>
      <c r="B94" s="13" t="s">
        <v>45</v>
      </c>
      <c r="C94" s="8">
        <v>0.71</v>
      </c>
      <c r="D94" s="8">
        <v>0.71</v>
      </c>
      <c r="E94" s="8">
        <v>0.71</v>
      </c>
      <c r="F94" s="8">
        <v>0.71</v>
      </c>
      <c r="G94" s="8">
        <v>0.71</v>
      </c>
    </row>
    <row r="95" spans="1:7" s="31" customFormat="1" ht="12.75">
      <c r="A95" s="36"/>
      <c r="B95" s="14" t="s">
        <v>46</v>
      </c>
      <c r="C95" s="15">
        <v>0.18</v>
      </c>
      <c r="D95" s="15">
        <v>0.18</v>
      </c>
      <c r="E95" s="15">
        <v>0.18</v>
      </c>
      <c r="F95" s="15">
        <v>0.18</v>
      </c>
      <c r="G95" s="15">
        <v>0.18</v>
      </c>
    </row>
    <row r="96" spans="1:7" ht="27" customHeight="1">
      <c r="A96" s="36" t="s">
        <v>44</v>
      </c>
      <c r="B96" s="13" t="s">
        <v>69</v>
      </c>
      <c r="C96" s="8">
        <v>0.22</v>
      </c>
      <c r="D96" s="8">
        <v>0.22</v>
      </c>
      <c r="E96" s="8">
        <v>0.22</v>
      </c>
      <c r="F96" s="8">
        <v>0.22</v>
      </c>
      <c r="G96" s="8">
        <v>0.22</v>
      </c>
    </row>
    <row r="97" spans="1:7" s="31" customFormat="1" ht="14.25" customHeight="1">
      <c r="A97" s="36" t="s">
        <v>102</v>
      </c>
      <c r="B97" s="13" t="s">
        <v>103</v>
      </c>
      <c r="C97" s="9">
        <v>0.23</v>
      </c>
      <c r="D97" s="9">
        <v>0.23</v>
      </c>
      <c r="E97" s="9">
        <v>0.23</v>
      </c>
      <c r="F97" s="9">
        <v>0.23</v>
      </c>
      <c r="G97" s="9">
        <v>0.23</v>
      </c>
    </row>
    <row r="98" spans="1:7" ht="12.75">
      <c r="A98" s="10"/>
      <c r="B98" s="4" t="s">
        <v>0</v>
      </c>
      <c r="C98" s="5">
        <f>C89+C80+C75+C70+C65</f>
        <v>11.810000000000002</v>
      </c>
      <c r="D98" s="5">
        <f>D89+D80+D75+D70+D65</f>
        <v>11.13</v>
      </c>
      <c r="E98" s="5">
        <f>E89+E80+E75+E70+E65</f>
        <v>12.310000000000002</v>
      </c>
      <c r="F98" s="5">
        <f>F89+F80+F75+F70+F65</f>
        <v>11.65</v>
      </c>
      <c r="G98" s="5">
        <f>G89+G80+G75+G70+G65</f>
        <v>12.25</v>
      </c>
    </row>
    <row r="99" spans="1:7" ht="12.75">
      <c r="A99" s="6"/>
      <c r="B99" s="7" t="s">
        <v>109</v>
      </c>
      <c r="C99" s="8">
        <v>0.76</v>
      </c>
      <c r="D99" s="8">
        <v>0.8</v>
      </c>
      <c r="E99" s="8">
        <v>0.89</v>
      </c>
      <c r="F99" s="8">
        <v>0.89</v>
      </c>
      <c r="G99" s="8">
        <v>0.91</v>
      </c>
    </row>
    <row r="100" spans="1:7" ht="12.75">
      <c r="A100" s="10"/>
      <c r="B100" s="4" t="s">
        <v>51</v>
      </c>
      <c r="C100" s="5">
        <f>C98+C99</f>
        <v>12.570000000000002</v>
      </c>
      <c r="D100" s="5">
        <f>D98+D99</f>
        <v>11.930000000000001</v>
      </c>
      <c r="E100" s="5">
        <f>E98+E99</f>
        <v>13.200000000000003</v>
      </c>
      <c r="F100" s="5">
        <f>F98+F99</f>
        <v>12.540000000000001</v>
      </c>
      <c r="G100" s="5">
        <f>G98+G99</f>
        <v>13.16</v>
      </c>
    </row>
    <row r="101" spans="1:7" ht="12.75">
      <c r="A101" s="6"/>
      <c r="B101" s="7" t="s">
        <v>64</v>
      </c>
      <c r="C101" s="8">
        <v>0</v>
      </c>
      <c r="D101" s="8">
        <v>0.1</v>
      </c>
      <c r="E101" s="8">
        <v>0</v>
      </c>
      <c r="F101" s="8">
        <v>0.18</v>
      </c>
      <c r="G101" s="8">
        <v>0.91</v>
      </c>
    </row>
    <row r="102" spans="1:7" ht="12.75">
      <c r="A102" s="10"/>
      <c r="B102" s="4" t="s">
        <v>1</v>
      </c>
      <c r="C102" s="5">
        <f>C100+C101</f>
        <v>12.570000000000002</v>
      </c>
      <c r="D102" s="5">
        <f>D100+D101</f>
        <v>12.030000000000001</v>
      </c>
      <c r="E102" s="5">
        <f>E100+E101</f>
        <v>13.200000000000003</v>
      </c>
      <c r="F102" s="5">
        <f>F100+F101</f>
        <v>12.72</v>
      </c>
      <c r="G102" s="5">
        <f>G100+G101</f>
        <v>14.07</v>
      </c>
    </row>
    <row r="103" spans="1:7" ht="12.75">
      <c r="A103" s="6"/>
      <c r="B103" s="7" t="s">
        <v>101</v>
      </c>
      <c r="C103" s="8">
        <f>C102*20%</f>
        <v>2.5140000000000007</v>
      </c>
      <c r="D103" s="8">
        <f>D102*20%</f>
        <v>2.4060000000000006</v>
      </c>
      <c r="E103" s="8">
        <f>E102*20%</f>
        <v>2.6400000000000006</v>
      </c>
      <c r="F103" s="8">
        <f>F102*20%</f>
        <v>2.5440000000000005</v>
      </c>
      <c r="G103" s="8">
        <f>G102*20%</f>
        <v>2.814</v>
      </c>
    </row>
    <row r="104" spans="1:7" ht="12.75">
      <c r="A104" s="10"/>
      <c r="B104" s="4" t="s">
        <v>56</v>
      </c>
      <c r="C104" s="22">
        <f>C102+C103</f>
        <v>15.084000000000003</v>
      </c>
      <c r="D104" s="22">
        <f>D102+D103</f>
        <v>14.436000000000002</v>
      </c>
      <c r="E104" s="22">
        <f>E102+E103</f>
        <v>15.840000000000003</v>
      </c>
      <c r="F104" s="22">
        <f>F102+F103</f>
        <v>15.264000000000001</v>
      </c>
      <c r="G104" s="22">
        <f>G102+G103</f>
        <v>16.884</v>
      </c>
    </row>
    <row r="105" spans="3:7" ht="12.75">
      <c r="C105" s="17"/>
      <c r="D105" s="17"/>
      <c r="E105" s="17"/>
      <c r="F105" s="17"/>
      <c r="G105" s="17"/>
    </row>
    <row r="106" spans="3:7" ht="12.75">
      <c r="C106" s="17"/>
      <c r="D106" s="17"/>
      <c r="E106" s="17"/>
      <c r="F106" s="17"/>
      <c r="G106" s="17"/>
    </row>
    <row r="107" spans="1:6" ht="14.25">
      <c r="A107" s="44" t="s">
        <v>63</v>
      </c>
      <c r="B107" s="44"/>
      <c r="C107" s="44"/>
      <c r="D107" s="44"/>
      <c r="E107" s="44"/>
      <c r="F107" s="20"/>
    </row>
    <row r="108" spans="1:6" ht="14.25">
      <c r="A108" s="52" t="s">
        <v>106</v>
      </c>
      <c r="B108" s="52"/>
      <c r="C108" s="52"/>
      <c r="D108" s="52"/>
      <c r="E108" s="52"/>
      <c r="F108" s="18"/>
    </row>
    <row r="110" spans="1:7" ht="42" customHeight="1">
      <c r="A110" s="45" t="s">
        <v>3</v>
      </c>
      <c r="B110" s="47" t="s">
        <v>4</v>
      </c>
      <c r="C110" s="53" t="s">
        <v>70</v>
      </c>
      <c r="D110" s="54"/>
      <c r="E110" s="54"/>
      <c r="F110" s="54"/>
      <c r="G110" s="55"/>
    </row>
    <row r="111" spans="1:7" ht="35.25" customHeight="1">
      <c r="A111" s="46"/>
      <c r="B111" s="48"/>
      <c r="C111" s="40" t="s">
        <v>71</v>
      </c>
      <c r="D111" s="41"/>
      <c r="E111" s="38" t="s">
        <v>72</v>
      </c>
      <c r="F111" s="51"/>
      <c r="G111" s="39"/>
    </row>
    <row r="112" spans="1:7" ht="16.5" customHeight="1">
      <c r="A112" s="49"/>
      <c r="B112" s="50"/>
      <c r="C112" s="42"/>
      <c r="D112" s="43"/>
      <c r="E112" s="38" t="s">
        <v>81</v>
      </c>
      <c r="F112" s="39"/>
      <c r="G112" s="2" t="s">
        <v>80</v>
      </c>
    </row>
    <row r="113" spans="1:7" ht="20.25" customHeight="1">
      <c r="A113" s="21"/>
      <c r="B113" s="19"/>
      <c r="C113" s="30" t="s">
        <v>77</v>
      </c>
      <c r="D113" s="30" t="s">
        <v>79</v>
      </c>
      <c r="E113" s="19" t="s">
        <v>77</v>
      </c>
      <c r="F113" s="19" t="s">
        <v>73</v>
      </c>
      <c r="G113" s="2" t="s">
        <v>78</v>
      </c>
    </row>
    <row r="114" spans="1:7" ht="25.5">
      <c r="A114" s="3">
        <v>1</v>
      </c>
      <c r="B114" s="4" t="s">
        <v>5</v>
      </c>
      <c r="C114" s="5">
        <f>SUM(C115:C118)</f>
        <v>6.000000000000001</v>
      </c>
      <c r="D114" s="5">
        <f>SUM(D115:D118)</f>
        <v>6.000000000000001</v>
      </c>
      <c r="E114" s="5">
        <f>SUM(E115:E118)</f>
        <v>5.5600000000000005</v>
      </c>
      <c r="F114" s="5">
        <f>SUM(F115:F118)</f>
        <v>5.5600000000000005</v>
      </c>
      <c r="G114" s="5">
        <f>SUM(G115:G118)</f>
        <v>6.0200000000000005</v>
      </c>
    </row>
    <row r="115" spans="1:8" ht="25.5">
      <c r="A115" s="6" t="s">
        <v>6</v>
      </c>
      <c r="B115" s="7" t="s">
        <v>7</v>
      </c>
      <c r="C115" s="8">
        <v>3.68</v>
      </c>
      <c r="D115" s="8">
        <v>3.68</v>
      </c>
      <c r="E115" s="8">
        <v>3.4</v>
      </c>
      <c r="F115" s="8">
        <v>3.4</v>
      </c>
      <c r="G115" s="8">
        <v>3.65</v>
      </c>
      <c r="H115" s="16"/>
    </row>
    <row r="116" spans="1:9" ht="12.75">
      <c r="A116" s="6" t="s">
        <v>8</v>
      </c>
      <c r="B116" s="7" t="s">
        <v>9</v>
      </c>
      <c r="C116" s="8">
        <v>1.1</v>
      </c>
      <c r="D116" s="8">
        <v>1.1</v>
      </c>
      <c r="E116" s="8">
        <v>1.02</v>
      </c>
      <c r="F116" s="8">
        <v>1.02</v>
      </c>
      <c r="G116" s="8">
        <v>1.09</v>
      </c>
      <c r="I116" s="23"/>
    </row>
    <row r="117" spans="1:7" ht="12.75">
      <c r="A117" s="6" t="s">
        <v>10</v>
      </c>
      <c r="B117" s="7" t="s">
        <v>11</v>
      </c>
      <c r="C117" s="8">
        <v>1.1</v>
      </c>
      <c r="D117" s="8">
        <v>1.1</v>
      </c>
      <c r="E117" s="8">
        <v>1.03</v>
      </c>
      <c r="F117" s="8">
        <v>1.03</v>
      </c>
      <c r="G117" s="8">
        <v>1.15</v>
      </c>
    </row>
    <row r="118" spans="1:7" ht="12.75">
      <c r="A118" s="6" t="s">
        <v>12</v>
      </c>
      <c r="B118" s="7" t="s">
        <v>13</v>
      </c>
      <c r="C118" s="8">
        <v>0.12</v>
      </c>
      <c r="D118" s="8">
        <v>0.12</v>
      </c>
      <c r="E118" s="8">
        <v>0.11</v>
      </c>
      <c r="F118" s="8">
        <v>0.11</v>
      </c>
      <c r="G118" s="8">
        <v>0.13</v>
      </c>
    </row>
    <row r="119" spans="1:7" ht="25.5">
      <c r="A119" s="3">
        <v>2</v>
      </c>
      <c r="B119" s="4" t="s">
        <v>14</v>
      </c>
      <c r="C119" s="5">
        <f>C120+C121+C122+C123</f>
        <v>3.79</v>
      </c>
      <c r="D119" s="5">
        <f>D120+D121+D122+D123</f>
        <v>3.79</v>
      </c>
      <c r="E119" s="5">
        <f>E120+E121+E122+E123</f>
        <v>3.19</v>
      </c>
      <c r="F119" s="5">
        <f>F120+F121+F122+F123</f>
        <v>3.19</v>
      </c>
      <c r="G119" s="5">
        <f>G120+G121+G122+G123</f>
        <v>3.76</v>
      </c>
    </row>
    <row r="120" spans="1:7" ht="38.25">
      <c r="A120" s="6" t="s">
        <v>15</v>
      </c>
      <c r="B120" s="7" t="s">
        <v>16</v>
      </c>
      <c r="C120" s="9">
        <v>2.08</v>
      </c>
      <c r="D120" s="9">
        <v>2.08</v>
      </c>
      <c r="E120" s="9">
        <v>1.74</v>
      </c>
      <c r="F120" s="9">
        <v>1.74</v>
      </c>
      <c r="G120" s="8">
        <v>1.99</v>
      </c>
    </row>
    <row r="121" spans="1:7" ht="12.75">
      <c r="A121" s="6" t="s">
        <v>17</v>
      </c>
      <c r="B121" s="7" t="s">
        <v>9</v>
      </c>
      <c r="C121" s="9">
        <v>0.62</v>
      </c>
      <c r="D121" s="9">
        <v>0.62</v>
      </c>
      <c r="E121" s="9">
        <v>0.52</v>
      </c>
      <c r="F121" s="9">
        <v>0.52</v>
      </c>
      <c r="G121" s="8">
        <v>0.6</v>
      </c>
    </row>
    <row r="122" spans="1:7" ht="12.75">
      <c r="A122" s="6" t="s">
        <v>18</v>
      </c>
      <c r="B122" s="7" t="s">
        <v>11</v>
      </c>
      <c r="C122" s="9">
        <v>1.02</v>
      </c>
      <c r="D122" s="9">
        <v>1.02</v>
      </c>
      <c r="E122" s="9">
        <v>0.87</v>
      </c>
      <c r="F122" s="9">
        <v>0.87</v>
      </c>
      <c r="G122" s="8">
        <v>1.09</v>
      </c>
    </row>
    <row r="123" spans="1:7" ht="12.75">
      <c r="A123" s="6" t="s">
        <v>19</v>
      </c>
      <c r="B123" s="7" t="s">
        <v>13</v>
      </c>
      <c r="C123" s="9">
        <v>0.07</v>
      </c>
      <c r="D123" s="9">
        <v>0.07</v>
      </c>
      <c r="E123" s="9">
        <v>0.06</v>
      </c>
      <c r="F123" s="9">
        <v>0.06</v>
      </c>
      <c r="G123" s="8">
        <v>0.08</v>
      </c>
    </row>
    <row r="124" spans="1:7" ht="12.75">
      <c r="A124" s="10"/>
      <c r="B124" s="4" t="s">
        <v>0</v>
      </c>
      <c r="C124" s="5">
        <f>C114+C119</f>
        <v>9.790000000000001</v>
      </c>
      <c r="D124" s="5">
        <f>D114+D119</f>
        <v>9.790000000000001</v>
      </c>
      <c r="E124" s="5">
        <f>E114+E119</f>
        <v>8.75</v>
      </c>
      <c r="F124" s="5">
        <f>F114+F119</f>
        <v>8.75</v>
      </c>
      <c r="G124" s="5">
        <f>G114+G119</f>
        <v>9.780000000000001</v>
      </c>
    </row>
    <row r="125" spans="1:7" ht="12.75">
      <c r="A125" s="6"/>
      <c r="B125" s="7" t="s">
        <v>49</v>
      </c>
      <c r="C125" s="8">
        <v>1.64</v>
      </c>
      <c r="D125" s="8">
        <v>1.73</v>
      </c>
      <c r="E125" s="8">
        <v>2.06</v>
      </c>
      <c r="F125" s="8">
        <v>2.06</v>
      </c>
      <c r="G125" s="9">
        <v>2.25</v>
      </c>
    </row>
    <row r="126" spans="1:7" ht="12.75">
      <c r="A126" s="10"/>
      <c r="B126" s="4" t="s">
        <v>51</v>
      </c>
      <c r="C126" s="5">
        <f>C124+C125</f>
        <v>11.430000000000001</v>
      </c>
      <c r="D126" s="5">
        <f>D124+D125</f>
        <v>11.520000000000001</v>
      </c>
      <c r="E126" s="5">
        <f>E124+E125</f>
        <v>10.81</v>
      </c>
      <c r="F126" s="5">
        <f>F124+F125</f>
        <v>10.81</v>
      </c>
      <c r="G126" s="5">
        <f>G124+G125</f>
        <v>12.030000000000001</v>
      </c>
    </row>
    <row r="127" spans="1:7" ht="12.75">
      <c r="A127" s="6"/>
      <c r="B127" s="7" t="s">
        <v>64</v>
      </c>
      <c r="C127" s="8">
        <f>C126*0%</f>
        <v>0</v>
      </c>
      <c r="D127" s="8">
        <v>0.23</v>
      </c>
      <c r="E127" s="8">
        <v>0</v>
      </c>
      <c r="F127" s="8">
        <v>0.32</v>
      </c>
      <c r="G127" s="8">
        <v>1.8</v>
      </c>
    </row>
    <row r="128" spans="1:7" ht="12.75">
      <c r="A128" s="10"/>
      <c r="B128" s="4" t="s">
        <v>1</v>
      </c>
      <c r="C128" s="5">
        <f>C126+C127</f>
        <v>11.430000000000001</v>
      </c>
      <c r="D128" s="5">
        <f>D126+D127</f>
        <v>11.750000000000002</v>
      </c>
      <c r="E128" s="5">
        <f>E126+E127</f>
        <v>10.81</v>
      </c>
      <c r="F128" s="5">
        <f>F126+F127</f>
        <v>11.13</v>
      </c>
      <c r="G128" s="5">
        <f>G126+G127</f>
        <v>13.830000000000002</v>
      </c>
    </row>
    <row r="129" spans="1:7" ht="12.75">
      <c r="A129" s="6"/>
      <c r="B129" s="7" t="s">
        <v>101</v>
      </c>
      <c r="C129" s="8">
        <f>C128*20%</f>
        <v>2.2860000000000005</v>
      </c>
      <c r="D129" s="8">
        <f>D128*20%</f>
        <v>2.3500000000000005</v>
      </c>
      <c r="E129" s="8">
        <f>E128*20%</f>
        <v>2.1620000000000004</v>
      </c>
      <c r="F129" s="8">
        <f>F128*20%</f>
        <v>2.2260000000000004</v>
      </c>
      <c r="G129" s="8">
        <f>G128*20%</f>
        <v>2.7660000000000005</v>
      </c>
    </row>
    <row r="130" spans="1:7" ht="12.75">
      <c r="A130" s="10"/>
      <c r="B130" s="4" t="s">
        <v>56</v>
      </c>
      <c r="C130" s="22">
        <f>C128+C129</f>
        <v>13.716000000000001</v>
      </c>
      <c r="D130" s="22">
        <f>D128+D129</f>
        <v>14.100000000000001</v>
      </c>
      <c r="E130" s="22">
        <f>E128+E129</f>
        <v>12.972000000000001</v>
      </c>
      <c r="F130" s="22">
        <f>F128+F129</f>
        <v>13.356000000000002</v>
      </c>
      <c r="G130" s="22">
        <f>G128+G129</f>
        <v>16.596000000000004</v>
      </c>
    </row>
  </sheetData>
  <sheetProtection/>
  <mergeCells count="26">
    <mergeCell ref="A61:A63"/>
    <mergeCell ref="E62:G62"/>
    <mergeCell ref="E63:F63"/>
    <mergeCell ref="A1:E1"/>
    <mergeCell ref="A2:E2"/>
    <mergeCell ref="C4:G4"/>
    <mergeCell ref="C110:G110"/>
    <mergeCell ref="E5:G5"/>
    <mergeCell ref="E6:F6"/>
    <mergeCell ref="C5:D6"/>
    <mergeCell ref="C62:D63"/>
    <mergeCell ref="A48:G48"/>
    <mergeCell ref="A55:G55"/>
    <mergeCell ref="B61:B63"/>
    <mergeCell ref="A59:E59"/>
    <mergeCell ref="C61:G61"/>
    <mergeCell ref="E112:F112"/>
    <mergeCell ref="C111:D112"/>
    <mergeCell ref="A58:E58"/>
    <mergeCell ref="A4:A7"/>
    <mergeCell ref="B4:B7"/>
    <mergeCell ref="A107:E107"/>
    <mergeCell ref="A110:A112"/>
    <mergeCell ref="B110:B112"/>
    <mergeCell ref="E111:G111"/>
    <mergeCell ref="A108:E108"/>
  </mergeCells>
  <printOptions horizontalCentered="1"/>
  <pageMargins left="0.1968503937007874" right="0.1968503937007874" top="0" bottom="0" header="0.5118110236220472" footer="0.5118110236220472"/>
  <pageSetup fitToHeight="0" fitToWidth="0" horizontalDpi="600" verticalDpi="600" orientation="portrait" paperSize="9" scale="79" r:id="rId1"/>
  <rowBreaks count="2" manualBreakCount="2">
    <brk id="57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ВЦУК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Полищук Ольга Сергеевна</cp:lastModifiedBy>
  <cp:lastPrinted>2018-06-04T06:37:53Z</cp:lastPrinted>
  <dcterms:created xsi:type="dcterms:W3CDTF">2012-01-12T06:16:44Z</dcterms:created>
  <dcterms:modified xsi:type="dcterms:W3CDTF">2019-06-27T06:45:50Z</dcterms:modified>
  <cp:category/>
  <cp:version/>
  <cp:contentType/>
  <cp:contentStatus/>
</cp:coreProperties>
</file>